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rafael.fogaca\Desktop\8º LEV\"/>
    </mc:Choice>
  </mc:AlternateContent>
  <bookViews>
    <workbookView xWindow="0" yWindow="0" windowWidth="28800" windowHeight="12435" tabRatio="855"/>
  </bookViews>
  <sheets>
    <sheet name="Principal" sheetId="2" r:id="rId1"/>
    <sheet name="Área_Brasil" sheetId="3" r:id="rId2"/>
    <sheet name="Produtividade_Brasil" sheetId="4" r:id="rId3"/>
    <sheet name="Produção_Brasil" sheetId="5" r:id="rId4"/>
    <sheet name="Brasil total por UF" sheetId="6" r:id="rId5"/>
    <sheet name="Brasil - Total por Produto" sheetId="7" r:id="rId6"/>
    <sheet name="Algodao Total" sheetId="9" r:id="rId7"/>
    <sheet name="Algodao em Pluma" sheetId="10" r:id="rId8"/>
    <sheet name="Algodao em Pluma (série)" sheetId="11" state="hidden" r:id="rId9"/>
    <sheet name="Caroço de Algodão" sheetId="12" r:id="rId10"/>
    <sheet name="Caroço de Algodão (série)" sheetId="13" state="hidden" r:id="rId11"/>
    <sheet name="Algodão Rendimento" sheetId="14" r:id="rId12"/>
    <sheet name="Amendoim 1a" sheetId="15" r:id="rId13"/>
    <sheet name="Amendoim 2a" sheetId="16" r:id="rId14"/>
    <sheet name="Amendoim Total" sheetId="17" r:id="rId15"/>
    <sheet name="Arroz Sequeiro" sheetId="18" r:id="rId16"/>
    <sheet name="Arroz Irrigado" sheetId="19" r:id="rId17"/>
    <sheet name="Arroz Total" sheetId="20" r:id="rId18"/>
    <sheet name="Arroz (série)" sheetId="21" state="hidden" r:id="rId19"/>
    <sheet name="Feijão 1a Cores" sheetId="22" r:id="rId20"/>
    <sheet name="Feijão 1a Preto" sheetId="23" r:id="rId21"/>
    <sheet name="Feijão 1a Caupi" sheetId="24" r:id="rId22"/>
    <sheet name="Feijão 1a Total" sheetId="25" r:id="rId23"/>
    <sheet name="Feijão 2a Cores" sheetId="26" r:id="rId24"/>
    <sheet name="Feijão 2a Preto" sheetId="27" r:id="rId25"/>
    <sheet name="Feijão 2a Caupi" sheetId="28" r:id="rId26"/>
    <sheet name="Feijão 2a Total" sheetId="29" r:id="rId27"/>
    <sheet name="Feijão 3a Cores" sheetId="30" r:id="rId28"/>
    <sheet name="Feijão 3a Preto" sheetId="31" r:id="rId29"/>
    <sheet name="Feijão 3a Caupi" sheetId="32" r:id="rId30"/>
    <sheet name="Feijão 3a Total" sheetId="33" r:id="rId31"/>
    <sheet name="Feijão Cores Total" sheetId="34" r:id="rId32"/>
    <sheet name="Feijão Preto Total" sheetId="35" r:id="rId33"/>
    <sheet name="Feijão Caupi Total" sheetId="36" r:id="rId34"/>
    <sheet name="Feijão Total" sheetId="37" r:id="rId35"/>
    <sheet name="Feijão Total (séries)" sheetId="38" state="hidden" r:id="rId36"/>
    <sheet name="Gergelim" sheetId="39" r:id="rId37"/>
    <sheet name="Girassol" sheetId="40" r:id="rId38"/>
    <sheet name="Mamona" sheetId="41" r:id="rId39"/>
    <sheet name="Milho 1a" sheetId="42" r:id="rId40"/>
    <sheet name="Milho 1a (séries)" sheetId="43" state="hidden" r:id="rId41"/>
    <sheet name="Milho 2a" sheetId="44" r:id="rId42"/>
    <sheet name="Milho 2a (séries)" sheetId="45" state="hidden" r:id="rId43"/>
    <sheet name="Milho 3a" sheetId="46" r:id="rId44"/>
    <sheet name="Milho Total" sheetId="47" r:id="rId45"/>
    <sheet name="Milho Total (séries)" sheetId="48" state="hidden" r:id="rId46"/>
    <sheet name="Soja" sheetId="49" r:id="rId47"/>
    <sheet name="Soja (série)" sheetId="50" state="hidden" r:id="rId48"/>
    <sheet name="Sorgo" sheetId="51" r:id="rId49"/>
    <sheet name="Aveia " sheetId="52" r:id="rId50"/>
    <sheet name="Canola " sheetId="53" r:id="rId51"/>
    <sheet name="Centeio " sheetId="54" r:id="rId52"/>
    <sheet name="Cevada " sheetId="55" r:id="rId53"/>
    <sheet name="Trigo " sheetId="56" r:id="rId54"/>
    <sheet name="Triticale" sheetId="57" r:id="rId55"/>
    <sheet name="Aveia 2020" sheetId="58" state="hidden" r:id="rId56"/>
    <sheet name="Canola 2020" sheetId="59" state="hidden" r:id="rId57"/>
    <sheet name="Centeio 2020" sheetId="60" state="hidden" r:id="rId58"/>
    <sheet name="Cevada 2020" sheetId="61" state="hidden" r:id="rId59"/>
    <sheet name="Trigo 2020" sheetId="62" state="hidden" r:id="rId60"/>
    <sheet name="Triticale 2020" sheetId="63" state="hidden" r:id="rId61"/>
    <sheet name="Suprimento" sheetId="67" r:id="rId62"/>
    <sheet name="Suprimento - Soja" sheetId="65" r:id="rId63"/>
  </sheets>
  <externalReferences>
    <externalReference r:id="rId64"/>
  </externalReferences>
  <definedNames>
    <definedName name="__?__123Graph_A">NA()</definedName>
    <definedName name="__?__123Graph_A_1">NA()</definedName>
    <definedName name="__?__123Graph_A_10">NA()</definedName>
    <definedName name="__?__123Graph_A_11">NA()</definedName>
    <definedName name="__?__123Graph_A_12">NA()</definedName>
    <definedName name="__?__123Graph_A_13">NA()</definedName>
    <definedName name="__?__123Graph_A_14">NA()</definedName>
    <definedName name="__?__123Graph_A_15">NA()</definedName>
    <definedName name="__?__123Graph_A_16">NA()</definedName>
    <definedName name="__?__123Graph_A_17">NA()</definedName>
    <definedName name="__?__123Graph_A_18">NA()</definedName>
    <definedName name="__?__123Graph_A_19">NA()</definedName>
    <definedName name="__?__123Graph_A_2">NA()</definedName>
    <definedName name="__?__123Graph_A_3">NA()</definedName>
    <definedName name="__?__123Graph_A_4">NA()</definedName>
    <definedName name="__?__123Graph_A_5">NA()</definedName>
    <definedName name="__?__123Graph_A_6">NA()</definedName>
    <definedName name="__?__123Graph_A_7">NA()</definedName>
    <definedName name="__?__123Graph_A_8">NA()</definedName>
    <definedName name="__?__123Graph_A_9">NA()</definedName>
    <definedName name="__123Graph_A">NA()</definedName>
    <definedName name="__123Graph_A_1">NA()</definedName>
    <definedName name="__123Graph_A_10">NA()</definedName>
    <definedName name="__123Graph_A_11">NA()</definedName>
    <definedName name="__123Graph_A_12">NA()</definedName>
    <definedName name="__123Graph_A_13">NA()</definedName>
    <definedName name="__123Graph_A_14">NA()</definedName>
    <definedName name="__123Graph_A_15">NA()</definedName>
    <definedName name="__123Graph_A_16">NA()</definedName>
    <definedName name="__123Graph_A_17">NA()</definedName>
    <definedName name="__123Graph_A_18">NA()</definedName>
    <definedName name="__123Graph_A_19">NA()</definedName>
    <definedName name="__123Graph_A_2">NA()</definedName>
    <definedName name="__123Graph_A_3">NA()</definedName>
    <definedName name="__123Graph_A_4">NA()</definedName>
    <definedName name="__123Graph_A_5">NA()</definedName>
    <definedName name="__123Graph_A_6">NA()</definedName>
    <definedName name="__123Graph_A_7">NA()</definedName>
    <definedName name="__123Graph_A_8">NA()</definedName>
    <definedName name="__123Graph_A_9">NA()</definedName>
    <definedName name="__123Graph_ABRA">NA()</definedName>
    <definedName name="__123Graph_ABRA_1">NA()</definedName>
    <definedName name="__123Graph_ABRA_10">NA()</definedName>
    <definedName name="__123Graph_ABRA_11">NA()</definedName>
    <definedName name="__123Graph_ABRA_12">NA()</definedName>
    <definedName name="__123Graph_ABRA_13">NA()</definedName>
    <definedName name="__123Graph_ABRA_14">NA()</definedName>
    <definedName name="__123Graph_ABRA_15">NA()</definedName>
    <definedName name="__123Graph_ABRA_16">NA()</definedName>
    <definedName name="__123Graph_ABRA_17">NA()</definedName>
    <definedName name="__123Graph_ABRA_18">NA()</definedName>
    <definedName name="__123Graph_ABRA_19">NA()</definedName>
    <definedName name="__123Graph_ABRA_2">NA()</definedName>
    <definedName name="__123Graph_ABRA_3">NA()</definedName>
    <definedName name="__123Graph_ABRA_4">NA()</definedName>
    <definedName name="__123Graph_ABRA_5">NA()</definedName>
    <definedName name="__123Graph_ABRA_6">NA()</definedName>
    <definedName name="__123Graph_ABRA_7">NA()</definedName>
    <definedName name="__123Graph_ABRA_8">NA()</definedName>
    <definedName name="__123Graph_ABRA_9">NA()</definedName>
    <definedName name="__123Graph_X">NA()</definedName>
    <definedName name="__123Graph_X_1">NA()</definedName>
    <definedName name="__123Graph_X_2">NA()</definedName>
    <definedName name="__123Graph_XBRA">NA()</definedName>
    <definedName name="__123Graph_XBRA_1">NA()</definedName>
    <definedName name="__123Graph_XBRA_2">NA()</definedName>
    <definedName name="AAAAA">NA()</definedName>
    <definedName name="AAAAA_1">NA()</definedName>
    <definedName name="AAAAA_10">NA()</definedName>
    <definedName name="AAAAA_11">NA()</definedName>
    <definedName name="AAAAA_12">NA()</definedName>
    <definedName name="AAAAA_13">NA()</definedName>
    <definedName name="AAAAA_14">NA()</definedName>
    <definedName name="AAAAA_15">NA()</definedName>
    <definedName name="AAAAA_16">NA()</definedName>
    <definedName name="AAAAA_17">NA()</definedName>
    <definedName name="AAAAA_2">NA()</definedName>
    <definedName name="AAAAA_3">NA()</definedName>
    <definedName name="AAAAA_4">NA()</definedName>
    <definedName name="AAAAA_5">NA()</definedName>
    <definedName name="AAAAA_6">NA()</definedName>
    <definedName name="AAAAA_7">NA()</definedName>
    <definedName name="AAAAA_8">NA()</definedName>
    <definedName name="AAAAA_9">NA()</definedName>
    <definedName name="_xlnm.Print_Area" localSheetId="7">'Algodao em Pluma'!$A$1:$J$44</definedName>
    <definedName name="_xlnm.Print_Area" localSheetId="8">'Algodao em Pluma (série)'!$A$1:$AM$45</definedName>
    <definedName name="_xlnm.Print_Area" localSheetId="11">'Algodão Rendimento'!$A$1:$J$45</definedName>
    <definedName name="_xlnm.Print_Area" localSheetId="6">'Algodao Total'!$A$1:$J$44</definedName>
    <definedName name="_xlnm.Print_Area" localSheetId="12">'Amendoim 1a'!$A$1:$J$44</definedName>
    <definedName name="_xlnm.Print_Area" localSheetId="13">'Amendoim 2a'!$A$1:$J$44</definedName>
    <definedName name="_xlnm.Print_Area" localSheetId="14">'Amendoim Total'!$A$1:$J$44</definedName>
    <definedName name="_xlnm.Print_Area" localSheetId="1">Área_Brasil!$A$1:$H$50</definedName>
    <definedName name="_xlnm.Print_Area" localSheetId="18">'Arroz (série)'!$A$1:$AM$45</definedName>
    <definedName name="_xlnm.Print_Area" localSheetId="16">'Arroz Irrigado'!$A$1:$J$44</definedName>
    <definedName name="_xlnm.Print_Area" localSheetId="15">'Arroz Sequeiro'!$A$1:$J$44</definedName>
    <definedName name="_xlnm.Print_Area" localSheetId="17">'Arroz Total'!$A$1:$J$44</definedName>
    <definedName name="_xlnm.Print_Area" localSheetId="49">'Aveia '!$A$1:$J$44</definedName>
    <definedName name="_xlnm.Print_Area" localSheetId="55">'Aveia 2020'!$A$1:$J$44</definedName>
    <definedName name="_xlnm.Print_Area" localSheetId="5">'Brasil - Total por Produto'!$A$1:$J$51</definedName>
    <definedName name="_xlnm.Print_Area" localSheetId="4">'Brasil total por UF'!$A$1:$J$45</definedName>
    <definedName name="_xlnm.Print_Area" localSheetId="50">'Canola '!$A$1:$J$44</definedName>
    <definedName name="_xlnm.Print_Area" localSheetId="56">'Canola 2020'!$A$1:$J$44</definedName>
    <definedName name="_xlnm.Print_Area" localSheetId="9">'Caroço de Algodão'!$A$1:$J$44</definedName>
    <definedName name="_xlnm.Print_Area" localSheetId="10">'Caroço de Algodão (série)'!$A$1:$AM$45</definedName>
    <definedName name="_xlnm.Print_Area" localSheetId="51">'Centeio '!$A$1:$J$44</definedName>
    <definedName name="_xlnm.Print_Area" localSheetId="57">'Centeio 2020'!$A$1:$J$44</definedName>
    <definedName name="_xlnm.Print_Area" localSheetId="52">'Cevada '!$A$1:$J$44</definedName>
    <definedName name="_xlnm.Print_Area" localSheetId="58">'Cevada 2020'!$A$1:$J$44</definedName>
    <definedName name="_xlnm.Print_Area" localSheetId="21">'Feijão 1a Caupi'!$A$1:$J$44</definedName>
    <definedName name="_xlnm.Print_Area" localSheetId="19">'Feijão 1a Cores'!$A$1:$J$44</definedName>
    <definedName name="_xlnm.Print_Area" localSheetId="20">'Feijão 1a Preto'!$A$1:$J$44</definedName>
    <definedName name="_xlnm.Print_Area" localSheetId="22">'Feijão 1a Total'!$A$1:$J$44</definedName>
    <definedName name="_xlnm.Print_Area" localSheetId="25">'Feijão 2a Caupi'!$A$1:$J$44</definedName>
    <definedName name="_xlnm.Print_Area" localSheetId="23">'Feijão 2a Cores'!$A$1:$J$44</definedName>
    <definedName name="_xlnm.Print_Area" localSheetId="24">'Feijão 2a Preto'!$A$1:$J$44</definedName>
    <definedName name="_xlnm.Print_Area" localSheetId="26">'Feijão 2a Total'!$A$1:$J$44</definedName>
    <definedName name="_xlnm.Print_Area" localSheetId="29">'Feijão 3a Caupi'!$A$1:$J$44</definedName>
    <definedName name="_xlnm.Print_Area" localSheetId="27">'Feijão 3a Cores'!$A$1:$J$44</definedName>
    <definedName name="_xlnm.Print_Area" localSheetId="28">'Feijão 3a Preto'!$A$1:$J$44</definedName>
    <definedName name="_xlnm.Print_Area" localSheetId="30">'Feijão 3a Total'!$A$1:$J$44</definedName>
    <definedName name="_xlnm.Print_Area" localSheetId="33">'Feijão Caupi Total'!$A$1:$J$44</definedName>
    <definedName name="_xlnm.Print_Area" localSheetId="31">'Feijão Cores Total'!$A$1:$J$44</definedName>
    <definedName name="_xlnm.Print_Area" localSheetId="32">'Feijão Preto Total'!$A$1:$J$44</definedName>
    <definedName name="_xlnm.Print_Area" localSheetId="34">'Feijão Total'!$A$1:$J$44</definedName>
    <definedName name="_xlnm.Print_Area" localSheetId="35">'Feijão Total (séries)'!$A$1:$AM$45</definedName>
    <definedName name="_xlnm.Print_Area" localSheetId="36">Gergelim!$A$1:$J$44</definedName>
    <definedName name="_xlnm.Print_Area" localSheetId="37">Girassol!$A$1:$J$44</definedName>
    <definedName name="_xlnm.Print_Area" localSheetId="38">Mamona!$A$1:$J$44</definedName>
    <definedName name="_xlnm.Print_Area" localSheetId="39">'Milho 1a'!$A$1:$J$44</definedName>
    <definedName name="_xlnm.Print_Area" localSheetId="40">'Milho 1a (séries)'!$A$1:$AM$45</definedName>
    <definedName name="_xlnm.Print_Area" localSheetId="41">'Milho 2a'!$A$1:$J$44</definedName>
    <definedName name="_xlnm.Print_Area" localSheetId="42">'Milho 2a (séries)'!$A$1:$AM$45</definedName>
    <definedName name="_xlnm.Print_Area" localSheetId="43">'Milho 3a'!$A$1:$J$44</definedName>
    <definedName name="_xlnm.Print_Area" localSheetId="44">'Milho Total'!$A$1:$J$44</definedName>
    <definedName name="_xlnm.Print_Area" localSheetId="45">'Milho Total (séries)'!$A$1:$AM$45</definedName>
    <definedName name="_xlnm.Print_Area" localSheetId="3">Produção_Brasil!$A$1:$H$56</definedName>
    <definedName name="_xlnm.Print_Area" localSheetId="2">Produtividade_Brasil!$A$1:$H$56</definedName>
    <definedName name="_xlnm.Print_Area" localSheetId="46">Soja!$A$1:$J$44</definedName>
    <definedName name="_xlnm.Print_Area" localSheetId="47">'Soja (série)'!$A$1:$AM$45</definedName>
    <definedName name="_xlnm.Print_Area" localSheetId="48">Sorgo!$A$1:$J$44</definedName>
    <definedName name="_xlnm.Print_Area" localSheetId="61">Suprimento!$A$1:$J$48</definedName>
    <definedName name="_xlnm.Print_Area" localSheetId="53">'Trigo '!$A$1:$J$44</definedName>
    <definedName name="_xlnm.Print_Area" localSheetId="59">'Trigo 2020'!$A$1:$J$44</definedName>
    <definedName name="_xlnm.Print_Area" localSheetId="54">Triticale!$A$1:$J$44</definedName>
    <definedName name="_xlnm.Print_Area" localSheetId="60">'Triticale 2020'!$A$1:$J$44</definedName>
    <definedName name="BA_SUL">NA()</definedName>
    <definedName name="BA_SUL_1">NA()</definedName>
    <definedName name="BA_SUL_10">NA()</definedName>
    <definedName name="BA_SUL_11">#REF!</definedName>
    <definedName name="BA_SUL_12">NA()</definedName>
    <definedName name="BA_SUL_13">NA()</definedName>
    <definedName name="BA_SUL_14">#REF!</definedName>
    <definedName name="BA_SUL_15">NA()</definedName>
    <definedName name="BA_SUL_16">NA()</definedName>
    <definedName name="BA_SUL_17">NA()</definedName>
    <definedName name="BA_SUL_18">NA()</definedName>
    <definedName name="BA_SUL_19">#REF!</definedName>
    <definedName name="BA_SUL_2">NA()</definedName>
    <definedName name="BA_SUL_3">NA()</definedName>
    <definedName name="BA_SUL_4">NA()</definedName>
    <definedName name="BA_SUL_5">NA()</definedName>
    <definedName name="BA_SUL_6">NA()</definedName>
    <definedName name="BA_SUL_7">NA()</definedName>
    <definedName name="BA_SUL_8">NA()</definedName>
    <definedName name="BA_SUL_9">NA()</definedName>
    <definedName name="DF">NA()</definedName>
    <definedName name="DF_1">NA()</definedName>
    <definedName name="DF_10">NA()</definedName>
    <definedName name="DF_11">NA()</definedName>
    <definedName name="DF_12">NA()</definedName>
    <definedName name="DF_13">NA()</definedName>
    <definedName name="DF_14">NA()</definedName>
    <definedName name="DF_15">NA()</definedName>
    <definedName name="DF_16">NA()</definedName>
    <definedName name="DF_17">NA()</definedName>
    <definedName name="DF_18">NA()</definedName>
    <definedName name="DF_19">NA()</definedName>
    <definedName name="DF_2">NA()</definedName>
    <definedName name="DF_3">NA()</definedName>
    <definedName name="DF_4">NA()</definedName>
    <definedName name="DF_5">NA()</definedName>
    <definedName name="DF_6">NA()</definedName>
    <definedName name="DF_7">NA()</definedName>
    <definedName name="DF_8">NA()</definedName>
    <definedName name="DF_9">NA()</definedName>
    <definedName name="ES">NA()</definedName>
    <definedName name="ES_1">NA()</definedName>
    <definedName name="ES_10">NA()</definedName>
    <definedName name="ES_11">NA()</definedName>
    <definedName name="ES_12">NA()</definedName>
    <definedName name="ES_13">NA()</definedName>
    <definedName name="ES_14">NA()</definedName>
    <definedName name="ES_15">NA()</definedName>
    <definedName name="ES_16">NA()</definedName>
    <definedName name="ES_17">NA()</definedName>
    <definedName name="ES_18">NA()</definedName>
    <definedName name="ES_19">NA()</definedName>
    <definedName name="ES_2">NA()</definedName>
    <definedName name="ES_3">NA()</definedName>
    <definedName name="ES_4">NA()</definedName>
    <definedName name="ES_5">NA()</definedName>
    <definedName name="ES_6">NA()</definedName>
    <definedName name="ES_7">NA()</definedName>
    <definedName name="ES_8">NA()</definedName>
    <definedName name="ES_9">NA()</definedName>
    <definedName name="GO">NA()</definedName>
    <definedName name="GO_1">NA()</definedName>
    <definedName name="GO_10">NA()</definedName>
    <definedName name="GO_11">NA()</definedName>
    <definedName name="GO_12">NA()</definedName>
    <definedName name="GO_13">NA()</definedName>
    <definedName name="GO_14">NA()</definedName>
    <definedName name="GO_15">NA()</definedName>
    <definedName name="GO_16">NA()</definedName>
    <definedName name="GO_17">NA()</definedName>
    <definedName name="GO_18">NA()</definedName>
    <definedName name="GO_19">NA()</definedName>
    <definedName name="GO_2">NA()</definedName>
    <definedName name="GO_3">NA()</definedName>
    <definedName name="GO_4">NA()</definedName>
    <definedName name="GO_5">NA()</definedName>
    <definedName name="GO_6">NA()</definedName>
    <definedName name="GO_7">NA()</definedName>
    <definedName name="GO_8">NA()</definedName>
    <definedName name="GO_9">NA()</definedName>
    <definedName name="MG">NA()</definedName>
    <definedName name="MG_1">NA()</definedName>
    <definedName name="MG_10">NA()</definedName>
    <definedName name="MG_11">NA()</definedName>
    <definedName name="MG_12">NA()</definedName>
    <definedName name="MG_13">NA()</definedName>
    <definedName name="MG_14">NA()</definedName>
    <definedName name="MG_15">NA()</definedName>
    <definedName name="MG_16">NA()</definedName>
    <definedName name="MG_17">NA()</definedName>
    <definedName name="MG_18">NA()</definedName>
    <definedName name="MG_19">NA()</definedName>
    <definedName name="MG_2">NA()</definedName>
    <definedName name="MG_3">NA()</definedName>
    <definedName name="MG_4">NA()</definedName>
    <definedName name="MG_5">NA()</definedName>
    <definedName name="MG_6">NA()</definedName>
    <definedName name="MG_7">NA()</definedName>
    <definedName name="MG_8">NA()</definedName>
    <definedName name="MG_9">NA()</definedName>
    <definedName name="MILHO_2__SAFRA">#REF!</definedName>
    <definedName name="MS">NA()</definedName>
    <definedName name="MS_1">NA()</definedName>
    <definedName name="MS_10">NA()</definedName>
    <definedName name="MS_11">NA()</definedName>
    <definedName name="MS_12">NA()</definedName>
    <definedName name="MS_13">NA()</definedName>
    <definedName name="MS_14">NA()</definedName>
    <definedName name="MS_15">NA()</definedName>
    <definedName name="MS_16">NA()</definedName>
    <definedName name="MS_17">NA()</definedName>
    <definedName name="MS_18">NA()</definedName>
    <definedName name="MS_19">NA()</definedName>
    <definedName name="MS_2">NA()</definedName>
    <definedName name="MS_3">NA()</definedName>
    <definedName name="MS_4">NA()</definedName>
    <definedName name="MS_5">NA()</definedName>
    <definedName name="MS_6">NA()</definedName>
    <definedName name="MS_7">NA()</definedName>
    <definedName name="MS_8">NA()</definedName>
    <definedName name="MS_9">NA()</definedName>
    <definedName name="MT">NA()</definedName>
    <definedName name="MT_1">NA()</definedName>
    <definedName name="MT_10">NA()</definedName>
    <definedName name="MT_11">NA()</definedName>
    <definedName name="MT_12">NA()</definedName>
    <definedName name="MT_13">NA()</definedName>
    <definedName name="MT_14">NA()</definedName>
    <definedName name="MT_15">NA()</definedName>
    <definedName name="MT_16">NA()</definedName>
    <definedName name="MT_17">NA()</definedName>
    <definedName name="MT_18">NA()</definedName>
    <definedName name="MT_19">NA()</definedName>
    <definedName name="MT_2">NA()</definedName>
    <definedName name="MT_3">NA()</definedName>
    <definedName name="MT_4">NA()</definedName>
    <definedName name="MT_5">NA()</definedName>
    <definedName name="MT_6">NA()</definedName>
    <definedName name="MT_7">NA()</definedName>
    <definedName name="MT_8">NA()</definedName>
    <definedName name="MT_9">NA()</definedName>
    <definedName name="PR">NA()</definedName>
    <definedName name="PR_1">NA()</definedName>
    <definedName name="PR_10">NA()</definedName>
    <definedName name="PR_11">NA()</definedName>
    <definedName name="PR_12">NA()</definedName>
    <definedName name="PR_13">NA()</definedName>
    <definedName name="PR_14">NA()</definedName>
    <definedName name="PR_15">NA()</definedName>
    <definedName name="PR_16">NA()</definedName>
    <definedName name="PR_17">NA()</definedName>
    <definedName name="PR_18">NA()</definedName>
    <definedName name="PR_19">NA()</definedName>
    <definedName name="PR_2">NA()</definedName>
    <definedName name="PR_3">NA()</definedName>
    <definedName name="PR_4">NA()</definedName>
    <definedName name="PR_5">NA()</definedName>
    <definedName name="PR_6">NA()</definedName>
    <definedName name="PR_7">NA()</definedName>
    <definedName name="PR_8">NA()</definedName>
    <definedName name="PR_9">NA()</definedName>
    <definedName name="QUADRO2">#REF!</definedName>
    <definedName name="QUADRO3">#REF!</definedName>
    <definedName name="RJ">NA()</definedName>
    <definedName name="RJ_1">NA()</definedName>
    <definedName name="RJ_10">NA()</definedName>
    <definedName name="RJ_11">NA()</definedName>
    <definedName name="RJ_12">NA()</definedName>
    <definedName name="RJ_13">NA()</definedName>
    <definedName name="RJ_14">NA()</definedName>
    <definedName name="RJ_15">NA()</definedName>
    <definedName name="RJ_16">NA()</definedName>
    <definedName name="RJ_17">NA()</definedName>
    <definedName name="RJ_18">NA()</definedName>
    <definedName name="RJ_19">NA()</definedName>
    <definedName name="RJ_2">NA()</definedName>
    <definedName name="RJ_3">NA()</definedName>
    <definedName name="RJ_4">NA()</definedName>
    <definedName name="RJ_5">NA()</definedName>
    <definedName name="RJ_6">NA()</definedName>
    <definedName name="RJ_7">NA()</definedName>
    <definedName name="RJ_8">NA()</definedName>
    <definedName name="RJ_9">NA()</definedName>
    <definedName name="RO">NA()</definedName>
    <definedName name="RO_1">NA()</definedName>
    <definedName name="RO_10">NA()</definedName>
    <definedName name="RO_11">NA()</definedName>
    <definedName name="RO_12">NA()</definedName>
    <definedName name="RO_13">NA()</definedName>
    <definedName name="RO_14">NA()</definedName>
    <definedName name="RO_15">NA()</definedName>
    <definedName name="RO_16">NA()</definedName>
    <definedName name="RO_17">NA()</definedName>
    <definedName name="RO_18">NA()</definedName>
    <definedName name="RO_19">NA()</definedName>
    <definedName name="RO_2">NA()</definedName>
    <definedName name="RO_3">NA()</definedName>
    <definedName name="RO_4">NA()</definedName>
    <definedName name="RO_5">NA()</definedName>
    <definedName name="RO_6">NA()</definedName>
    <definedName name="RO_7">NA()</definedName>
    <definedName name="RO_8">NA()</definedName>
    <definedName name="RO_9">NA()</definedName>
    <definedName name="RS">NA()</definedName>
    <definedName name="RS_1">NA()</definedName>
    <definedName name="RS_10">NA()</definedName>
    <definedName name="RS_11">NA()</definedName>
    <definedName name="RS_12">NA()</definedName>
    <definedName name="RS_13">NA()</definedName>
    <definedName name="RS_14">NA()</definedName>
    <definedName name="RS_15">NA()</definedName>
    <definedName name="RS_16">NA()</definedName>
    <definedName name="RS_17">NA()</definedName>
    <definedName name="RS_18">NA()</definedName>
    <definedName name="RS_19">NA()</definedName>
    <definedName name="RS_2">NA()</definedName>
    <definedName name="RS_3">NA()</definedName>
    <definedName name="RS_4">NA()</definedName>
    <definedName name="RS_5">NA()</definedName>
    <definedName name="RS_6">NA()</definedName>
    <definedName name="RS_7">NA()</definedName>
    <definedName name="RS_8">NA()</definedName>
    <definedName name="RS_9">NA()</definedName>
    <definedName name="SC">NA()</definedName>
    <definedName name="SC_1">NA()</definedName>
    <definedName name="SC_10">NA()</definedName>
    <definedName name="SC_11">NA()</definedName>
    <definedName name="SC_12">NA()</definedName>
    <definedName name="SC_13">NA()</definedName>
    <definedName name="SC_14">NA()</definedName>
    <definedName name="SC_15">NA()</definedName>
    <definedName name="SC_16">NA()</definedName>
    <definedName name="SC_17">NA()</definedName>
    <definedName name="SC_18">NA()</definedName>
    <definedName name="SC_19">NA()</definedName>
    <definedName name="SC_2">NA()</definedName>
    <definedName name="SC_3">NA()</definedName>
    <definedName name="SC_4">NA()</definedName>
    <definedName name="SC_5">NA()</definedName>
    <definedName name="SC_6">NA()</definedName>
    <definedName name="SC_7">NA()</definedName>
    <definedName name="SC_8">NA()</definedName>
    <definedName name="SC_9">NA()</definedName>
    <definedName name="SP">NA()</definedName>
    <definedName name="SP_1">NA()</definedName>
    <definedName name="SP_10">NA()</definedName>
    <definedName name="SP_11">NA()</definedName>
    <definedName name="SP_12">NA()</definedName>
    <definedName name="SP_13">NA()</definedName>
    <definedName name="SP_14">NA()</definedName>
    <definedName name="SP_15">NA()</definedName>
    <definedName name="SP_16">NA()</definedName>
    <definedName name="SP_17">NA()</definedName>
    <definedName name="SP_18">NA()</definedName>
    <definedName name="SP_19">NA()</definedName>
    <definedName name="SP_2">NA()</definedName>
    <definedName name="SP_3">NA()</definedName>
    <definedName name="SP_4">NA()</definedName>
    <definedName name="SP_5">NA()</definedName>
    <definedName name="SP_6">NA()</definedName>
    <definedName name="SP_7">NA()</definedName>
    <definedName name="SP_8">NA()</definedName>
    <definedName name="SP_9">NA()</definedName>
    <definedName name="Sup">NA()</definedName>
    <definedName name="Sup_1">NA()</definedName>
    <definedName name="Suprimento_de_Milho">#REF!</definedName>
    <definedName name="TAB1">NA()</definedName>
    <definedName name="TAB1_1">NA()</definedName>
    <definedName name="TAB1_10">NA()</definedName>
    <definedName name="TAB1_11">#REF!</definedName>
    <definedName name="TAB1_12">NA()</definedName>
    <definedName name="TAB1_13">NA()</definedName>
    <definedName name="TAB1_14">#REF!</definedName>
    <definedName name="TAB1_15">NA()</definedName>
    <definedName name="TAB1_16">NA()</definedName>
    <definedName name="TAB1_17">NA()</definedName>
    <definedName name="TAB1_18">NA()</definedName>
    <definedName name="TAB1_19">#REF!</definedName>
    <definedName name="TAB1_2">NA()</definedName>
    <definedName name="TAB1_3">NA()</definedName>
    <definedName name="TAB1_4">NA()</definedName>
    <definedName name="TAB1_5">NA()</definedName>
    <definedName name="TAB1_6">NA()</definedName>
    <definedName name="TAB1_7">NA()</definedName>
    <definedName name="TAB1_8">NA()</definedName>
    <definedName name="TAB1_9">NA()</definedName>
    <definedName name="TAB2">NA()</definedName>
    <definedName name="tabela1">NA()</definedName>
    <definedName name="tabela1_1">NA()</definedName>
    <definedName name="tabela1_10">NA()</definedName>
    <definedName name="tabela1_11">#REF!</definedName>
    <definedName name="tabela1_12">NA()</definedName>
    <definedName name="tabela1_13">NA()</definedName>
    <definedName name="tabela1_14">#REF!</definedName>
    <definedName name="tabela1_15">NA()</definedName>
    <definedName name="tabela1_16">NA()</definedName>
    <definedName name="tabela1_17">#REF!</definedName>
    <definedName name="tabela1_2">NA()</definedName>
    <definedName name="tabela1_3">NA()</definedName>
    <definedName name="tabela1_4">NA()</definedName>
    <definedName name="tabela1_5">NA()</definedName>
    <definedName name="tabela1_6">NA()</definedName>
    <definedName name="tabela1_7">NA()</definedName>
    <definedName name="tabela1_8">NA()</definedName>
    <definedName name="tabela1_9">NA()</definedName>
    <definedName name="TO">NA()</definedName>
    <definedName name="TO_1">NA()</definedName>
    <definedName name="TO_10">NA()</definedName>
    <definedName name="TO_11">NA()</definedName>
    <definedName name="TO_12">NA()</definedName>
    <definedName name="TO_13">NA()</definedName>
    <definedName name="TO_14">NA()</definedName>
    <definedName name="TO_15">NA()</definedName>
    <definedName name="TO_16">NA()</definedName>
    <definedName name="TO_17">NA()</definedName>
    <definedName name="TO_18">NA()</definedName>
    <definedName name="TO_19">NA()</definedName>
    <definedName name="TO_2">NA()</definedName>
    <definedName name="TO_3">NA()</definedName>
    <definedName name="TO_4">NA()</definedName>
    <definedName name="TO_5">NA()</definedName>
    <definedName name="TO_6">NA()</definedName>
    <definedName name="TO_7">NA()</definedName>
    <definedName name="TO_8">NA()</definedName>
    <definedName name="TO_9">NA()</definedName>
    <definedName name="XXXXXX">NA()</definedName>
    <definedName name="XXXXXX_1">NA()</definedName>
    <definedName name="XXXXXX_10">NA()</definedName>
    <definedName name="XXXXXX_11">NA()</definedName>
    <definedName name="XXXXXX_12">NA()</definedName>
    <definedName name="XXXXXX_13">NA()</definedName>
    <definedName name="XXXXXX_14">NA()</definedName>
    <definedName name="XXXXXX_15">NA()</definedName>
    <definedName name="XXXXXX_16">NA()</definedName>
    <definedName name="XXXXXX_17">NA()</definedName>
    <definedName name="XXXXXX_2">NA()</definedName>
    <definedName name="XXXXXX_3">NA()</definedName>
    <definedName name="XXXXXX_4">NA()</definedName>
    <definedName name="XXXXXX_5">NA()</definedName>
    <definedName name="XXXXXX_6">NA()</definedName>
    <definedName name="XXXXXX_7">NA()</definedName>
    <definedName name="XXXXXX_8">NA()</definedName>
    <definedName name="XXXXXX_9">NA()</definedName>
  </definedName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6" i="67" l="1"/>
  <c r="A44" i="63" l="1"/>
  <c r="A43" i="63"/>
  <c r="G40" i="63"/>
  <c r="F40" i="63"/>
  <c r="D40" i="63"/>
  <c r="H39" i="63"/>
  <c r="G39" i="63"/>
  <c r="C39" i="63"/>
  <c r="I39" i="63" s="1"/>
  <c r="H38" i="63"/>
  <c r="J38" i="63" s="1"/>
  <c r="G38" i="63"/>
  <c r="C38" i="63"/>
  <c r="I38" i="63" s="1"/>
  <c r="H37" i="63"/>
  <c r="G37" i="63"/>
  <c r="C37" i="63"/>
  <c r="B36" i="63"/>
  <c r="H35" i="63"/>
  <c r="G35" i="63"/>
  <c r="C35" i="63"/>
  <c r="I35" i="63" s="1"/>
  <c r="I34" i="63"/>
  <c r="H34" i="63"/>
  <c r="J34" i="63" s="1"/>
  <c r="G34" i="63"/>
  <c r="I33" i="63"/>
  <c r="H33" i="63"/>
  <c r="J33" i="63" s="1"/>
  <c r="G33" i="63"/>
  <c r="I32" i="63"/>
  <c r="H32" i="63"/>
  <c r="J32" i="63" s="1"/>
  <c r="G32" i="63"/>
  <c r="B31" i="63"/>
  <c r="B41" i="63" s="1"/>
  <c r="I30" i="63"/>
  <c r="H30" i="63"/>
  <c r="J30" i="63" s="1"/>
  <c r="G30" i="63"/>
  <c r="C30" i="63"/>
  <c r="I29" i="63"/>
  <c r="H29" i="63"/>
  <c r="J29" i="63" s="1"/>
  <c r="G29" i="63"/>
  <c r="C29" i="63"/>
  <c r="J28" i="63"/>
  <c r="I28" i="63"/>
  <c r="H28" i="63"/>
  <c r="G28" i="63"/>
  <c r="C28" i="63"/>
  <c r="I27" i="63"/>
  <c r="H27" i="63"/>
  <c r="G27" i="63"/>
  <c r="C27" i="63"/>
  <c r="E26" i="63"/>
  <c r="G26" i="63" s="1"/>
  <c r="D26" i="63"/>
  <c r="I25" i="63"/>
  <c r="H25" i="63"/>
  <c r="J25" i="63" s="1"/>
  <c r="G25" i="63"/>
  <c r="C25" i="63"/>
  <c r="I24" i="63"/>
  <c r="H24" i="63"/>
  <c r="J24" i="63" s="1"/>
  <c r="G24" i="63"/>
  <c r="C24" i="63"/>
  <c r="I23" i="63"/>
  <c r="H23" i="63"/>
  <c r="J23" i="63" s="1"/>
  <c r="G23" i="63"/>
  <c r="C23" i="63"/>
  <c r="I22" i="63"/>
  <c r="H22" i="63"/>
  <c r="J22" i="63" s="1"/>
  <c r="G22" i="63"/>
  <c r="C22" i="63"/>
  <c r="I21" i="63"/>
  <c r="H21" i="63"/>
  <c r="J21" i="63" s="1"/>
  <c r="G21" i="63"/>
  <c r="C21" i="63"/>
  <c r="I20" i="63"/>
  <c r="H20" i="63"/>
  <c r="J20" i="63" s="1"/>
  <c r="G20" i="63"/>
  <c r="C20" i="63"/>
  <c r="I19" i="63"/>
  <c r="H19" i="63"/>
  <c r="J19" i="63" s="1"/>
  <c r="G19" i="63"/>
  <c r="C19" i="63"/>
  <c r="I18" i="63"/>
  <c r="H18" i="63"/>
  <c r="J18" i="63" s="1"/>
  <c r="G18" i="63"/>
  <c r="C18" i="63"/>
  <c r="I17" i="63"/>
  <c r="H17" i="63"/>
  <c r="J17" i="63" s="1"/>
  <c r="G17" i="63"/>
  <c r="C17" i="63"/>
  <c r="E16" i="63"/>
  <c r="G16" i="63" s="1"/>
  <c r="D16" i="63"/>
  <c r="J15" i="63"/>
  <c r="I15" i="63"/>
  <c r="G15" i="63"/>
  <c r="C15" i="63"/>
  <c r="J14" i="63"/>
  <c r="I14" i="63"/>
  <c r="G14" i="63"/>
  <c r="C14" i="63"/>
  <c r="J13" i="63"/>
  <c r="I13" i="63"/>
  <c r="G13" i="63"/>
  <c r="C13" i="63"/>
  <c r="J12" i="63"/>
  <c r="I12" i="63"/>
  <c r="G12" i="63"/>
  <c r="C12" i="63"/>
  <c r="J11" i="63"/>
  <c r="I11" i="63"/>
  <c r="G11" i="63"/>
  <c r="C11" i="63"/>
  <c r="J10" i="63"/>
  <c r="I10" i="63"/>
  <c r="G10" i="63"/>
  <c r="C10" i="63"/>
  <c r="J9" i="63"/>
  <c r="I9" i="63"/>
  <c r="I8" i="63" s="1"/>
  <c r="G9" i="63"/>
  <c r="C9" i="63"/>
  <c r="C8" i="63" s="1"/>
  <c r="F8" i="63" s="1"/>
  <c r="J8" i="63"/>
  <c r="E8" i="63"/>
  <c r="G8" i="63" s="1"/>
  <c r="D8" i="63"/>
  <c r="I6" i="63"/>
  <c r="H6" i="63"/>
  <c r="F6" i="63"/>
  <c r="E6" i="63"/>
  <c r="C6" i="63"/>
  <c r="B6" i="63"/>
  <c r="A44" i="62"/>
  <c r="A43" i="62"/>
  <c r="H39" i="62"/>
  <c r="G39" i="62"/>
  <c r="C39" i="62"/>
  <c r="I39" i="62" s="1"/>
  <c r="H38" i="62"/>
  <c r="G38" i="62"/>
  <c r="C38" i="62"/>
  <c r="I38" i="62" s="1"/>
  <c r="H37" i="62"/>
  <c r="G37" i="62"/>
  <c r="C37" i="62"/>
  <c r="I37" i="62" s="1"/>
  <c r="B36" i="62"/>
  <c r="H35" i="62"/>
  <c r="G35" i="62"/>
  <c r="C35" i="62"/>
  <c r="I35" i="62" s="1"/>
  <c r="H34" i="62"/>
  <c r="J34" i="62" s="1"/>
  <c r="G34" i="62"/>
  <c r="C34" i="62"/>
  <c r="I34" i="62" s="1"/>
  <c r="H33" i="62"/>
  <c r="J33" i="62" s="1"/>
  <c r="G33" i="62"/>
  <c r="C33" i="62"/>
  <c r="I33" i="62" s="1"/>
  <c r="I32" i="62"/>
  <c r="H32" i="62"/>
  <c r="G32" i="62"/>
  <c r="C32" i="62"/>
  <c r="C31" i="62" s="1"/>
  <c r="B31" i="62"/>
  <c r="H30" i="62"/>
  <c r="G30" i="62"/>
  <c r="C30" i="62"/>
  <c r="I30" i="62" s="1"/>
  <c r="H29" i="62"/>
  <c r="G29" i="62"/>
  <c r="C29" i="62"/>
  <c r="I29" i="62" s="1"/>
  <c r="H28" i="62"/>
  <c r="G28" i="62"/>
  <c r="C28" i="62"/>
  <c r="I28" i="62" s="1"/>
  <c r="I27" i="62"/>
  <c r="H27" i="62"/>
  <c r="J27" i="62" s="1"/>
  <c r="G27" i="62"/>
  <c r="C27" i="62"/>
  <c r="B26" i="62"/>
  <c r="H25" i="62"/>
  <c r="G25" i="62"/>
  <c r="C25" i="62"/>
  <c r="I25" i="62" s="1"/>
  <c r="H24" i="62"/>
  <c r="J24" i="62" s="1"/>
  <c r="G24" i="62"/>
  <c r="C24" i="62"/>
  <c r="I24" i="62" s="1"/>
  <c r="H23" i="62"/>
  <c r="J23" i="62" s="1"/>
  <c r="G23" i="62"/>
  <c r="C23" i="62"/>
  <c r="I23" i="62" s="1"/>
  <c r="H22" i="62"/>
  <c r="J22" i="62" s="1"/>
  <c r="G22" i="62"/>
  <c r="C22" i="62"/>
  <c r="I22" i="62" s="1"/>
  <c r="H21" i="62"/>
  <c r="J21" i="62" s="1"/>
  <c r="G21" i="62"/>
  <c r="C21" i="62"/>
  <c r="I21" i="62" s="1"/>
  <c r="H20" i="62"/>
  <c r="J20" i="62" s="1"/>
  <c r="G20" i="62"/>
  <c r="C20" i="62"/>
  <c r="I20" i="62" s="1"/>
  <c r="J19" i="62"/>
  <c r="H19" i="62"/>
  <c r="G19" i="62"/>
  <c r="C19" i="62"/>
  <c r="I19" i="62" s="1"/>
  <c r="H18" i="62"/>
  <c r="J18" i="62" s="1"/>
  <c r="G18" i="62"/>
  <c r="C18" i="62"/>
  <c r="I18" i="62" s="1"/>
  <c r="H17" i="62"/>
  <c r="J17" i="62" s="1"/>
  <c r="G17" i="62"/>
  <c r="C17" i="62"/>
  <c r="I17" i="62" s="1"/>
  <c r="B16" i="62"/>
  <c r="J15" i="62"/>
  <c r="G15" i="62"/>
  <c r="C15" i="62"/>
  <c r="I15" i="62" s="1"/>
  <c r="J14" i="62"/>
  <c r="G14" i="62"/>
  <c r="C14" i="62"/>
  <c r="I14" i="62" s="1"/>
  <c r="J13" i="62"/>
  <c r="G13" i="62"/>
  <c r="C13" i="62"/>
  <c r="I13" i="62" s="1"/>
  <c r="J12" i="62"/>
  <c r="G12" i="62"/>
  <c r="C12" i="62"/>
  <c r="I12" i="62" s="1"/>
  <c r="J11" i="62"/>
  <c r="G11" i="62"/>
  <c r="C11" i="62"/>
  <c r="I11" i="62" s="1"/>
  <c r="J10" i="62"/>
  <c r="G10" i="62"/>
  <c r="C10" i="62"/>
  <c r="I10" i="62" s="1"/>
  <c r="J9" i="62"/>
  <c r="G9" i="62"/>
  <c r="C9" i="62"/>
  <c r="I9" i="62" s="1"/>
  <c r="J8" i="62"/>
  <c r="G8" i="62"/>
  <c r="D8" i="62"/>
  <c r="I6" i="62"/>
  <c r="H6" i="62"/>
  <c r="F6" i="62"/>
  <c r="E6" i="62"/>
  <c r="C6" i="62"/>
  <c r="B6" i="62"/>
  <c r="A44" i="61"/>
  <c r="A43" i="61"/>
  <c r="G40" i="61"/>
  <c r="F40" i="61"/>
  <c r="D40" i="61"/>
  <c r="H39" i="61"/>
  <c r="G39" i="61"/>
  <c r="C39" i="61"/>
  <c r="I39" i="61" s="1"/>
  <c r="H38" i="61"/>
  <c r="G38" i="61"/>
  <c r="C38" i="61"/>
  <c r="I38" i="61" s="1"/>
  <c r="H37" i="61"/>
  <c r="G37" i="61"/>
  <c r="C37" i="61"/>
  <c r="I37" i="61" s="1"/>
  <c r="B36" i="61"/>
  <c r="H35" i="61"/>
  <c r="J35" i="61" s="1"/>
  <c r="G35" i="61"/>
  <c r="C35" i="61"/>
  <c r="H34" i="61"/>
  <c r="J34" i="61" s="1"/>
  <c r="G34" i="61"/>
  <c r="C34" i="61"/>
  <c r="I34" i="61" s="1"/>
  <c r="H33" i="61"/>
  <c r="J33" i="61" s="1"/>
  <c r="G33" i="61"/>
  <c r="C33" i="61"/>
  <c r="I33" i="61" s="1"/>
  <c r="H32" i="61"/>
  <c r="G32" i="61"/>
  <c r="C32" i="61"/>
  <c r="I32" i="61" s="1"/>
  <c r="E31" i="61"/>
  <c r="G31" i="61" s="1"/>
  <c r="D31" i="61"/>
  <c r="I30" i="61"/>
  <c r="H30" i="61"/>
  <c r="J30" i="61" s="1"/>
  <c r="G30" i="61"/>
  <c r="C30" i="61"/>
  <c r="H29" i="61"/>
  <c r="J29" i="61" s="1"/>
  <c r="G29" i="61"/>
  <c r="C29" i="61"/>
  <c r="I29" i="61" s="1"/>
  <c r="H28" i="61"/>
  <c r="J28" i="61" s="1"/>
  <c r="G28" i="61"/>
  <c r="C28" i="61"/>
  <c r="I28" i="61" s="1"/>
  <c r="H27" i="61"/>
  <c r="G27" i="61"/>
  <c r="C27" i="61"/>
  <c r="I27" i="61" s="1"/>
  <c r="E26" i="61"/>
  <c r="G26" i="61" s="1"/>
  <c r="D26" i="61"/>
  <c r="H25" i="61"/>
  <c r="J25" i="61" s="1"/>
  <c r="G25" i="61"/>
  <c r="C25" i="61"/>
  <c r="I25" i="61" s="1"/>
  <c r="H24" i="61"/>
  <c r="J24" i="61" s="1"/>
  <c r="G24" i="61"/>
  <c r="C24" i="61"/>
  <c r="I24" i="61" s="1"/>
  <c r="H23" i="61"/>
  <c r="J23" i="61" s="1"/>
  <c r="G23" i="61"/>
  <c r="C23" i="61"/>
  <c r="I23" i="61" s="1"/>
  <c r="J22" i="61"/>
  <c r="H22" i="61"/>
  <c r="G22" i="61"/>
  <c r="C22" i="61"/>
  <c r="I22" i="61" s="1"/>
  <c r="H21" i="61"/>
  <c r="J21" i="61" s="1"/>
  <c r="G21" i="61"/>
  <c r="C21" i="61"/>
  <c r="I21" i="61" s="1"/>
  <c r="H20" i="61"/>
  <c r="J20" i="61" s="1"/>
  <c r="G20" i="61"/>
  <c r="C20" i="61"/>
  <c r="I20" i="61" s="1"/>
  <c r="H19" i="61"/>
  <c r="J19" i="61" s="1"/>
  <c r="G19" i="61"/>
  <c r="C19" i="61"/>
  <c r="I19" i="61" s="1"/>
  <c r="H18" i="61"/>
  <c r="J18" i="61" s="1"/>
  <c r="G18" i="61"/>
  <c r="C18" i="61"/>
  <c r="I18" i="61" s="1"/>
  <c r="H17" i="61"/>
  <c r="G17" i="61"/>
  <c r="C17" i="61"/>
  <c r="I17" i="61" s="1"/>
  <c r="G16" i="61"/>
  <c r="D16" i="61"/>
  <c r="J15" i="61"/>
  <c r="G15" i="61"/>
  <c r="C15" i="61"/>
  <c r="I15" i="61" s="1"/>
  <c r="J14" i="61"/>
  <c r="G14" i="61"/>
  <c r="C14" i="61"/>
  <c r="I14" i="61" s="1"/>
  <c r="J13" i="61"/>
  <c r="G13" i="61"/>
  <c r="C13" i="61"/>
  <c r="I13" i="61" s="1"/>
  <c r="J12" i="61"/>
  <c r="G12" i="61"/>
  <c r="C12" i="61"/>
  <c r="I12" i="61" s="1"/>
  <c r="J11" i="61"/>
  <c r="G11" i="61"/>
  <c r="C11" i="61"/>
  <c r="I11" i="61" s="1"/>
  <c r="J10" i="61"/>
  <c r="G10" i="61"/>
  <c r="C10" i="61"/>
  <c r="I10" i="61" s="1"/>
  <c r="J9" i="61"/>
  <c r="G9" i="61"/>
  <c r="C9" i="61"/>
  <c r="I9" i="61" s="1"/>
  <c r="J8" i="61"/>
  <c r="G8" i="61"/>
  <c r="D8" i="61"/>
  <c r="I6" i="61"/>
  <c r="H6" i="61"/>
  <c r="F6" i="61"/>
  <c r="E6" i="61"/>
  <c r="C6" i="61"/>
  <c r="B6" i="61"/>
  <c r="A44" i="60"/>
  <c r="A43" i="60"/>
  <c r="J40" i="60"/>
  <c r="G40" i="60"/>
  <c r="F40" i="60"/>
  <c r="D40" i="60"/>
  <c r="H39" i="60"/>
  <c r="G39" i="60"/>
  <c r="C39" i="60"/>
  <c r="I39" i="60" s="1"/>
  <c r="J38" i="60"/>
  <c r="I38" i="60"/>
  <c r="G38" i="60"/>
  <c r="H37" i="60"/>
  <c r="G37" i="60"/>
  <c r="C37" i="60"/>
  <c r="B36" i="60"/>
  <c r="B41" i="60" s="1"/>
  <c r="I35" i="60"/>
  <c r="H35" i="60"/>
  <c r="J35" i="60" s="1"/>
  <c r="G35" i="60"/>
  <c r="I34" i="60"/>
  <c r="I31" i="60" s="1"/>
  <c r="H34" i="60"/>
  <c r="J34" i="60" s="1"/>
  <c r="G34" i="60"/>
  <c r="D34" i="60"/>
  <c r="I33" i="60"/>
  <c r="H33" i="60"/>
  <c r="J33" i="60" s="1"/>
  <c r="G33" i="60"/>
  <c r="D33" i="60"/>
  <c r="J32" i="60"/>
  <c r="I32" i="60"/>
  <c r="H32" i="60"/>
  <c r="G32" i="60"/>
  <c r="E31" i="60"/>
  <c r="G31" i="60" s="1"/>
  <c r="D31" i="60"/>
  <c r="C31" i="60"/>
  <c r="F31" i="60" s="1"/>
  <c r="J30" i="60"/>
  <c r="I30" i="60"/>
  <c r="H30" i="60"/>
  <c r="G30" i="60"/>
  <c r="I29" i="60"/>
  <c r="H29" i="60"/>
  <c r="J29" i="60" s="1"/>
  <c r="G29" i="60"/>
  <c r="I28" i="60"/>
  <c r="H28" i="60"/>
  <c r="G28" i="60"/>
  <c r="I27" i="60"/>
  <c r="H27" i="60"/>
  <c r="J27" i="60" s="1"/>
  <c r="G27" i="60"/>
  <c r="D27" i="60"/>
  <c r="F26" i="60"/>
  <c r="E26" i="60"/>
  <c r="G26" i="60" s="1"/>
  <c r="D26" i="60"/>
  <c r="C26" i="60"/>
  <c r="I25" i="60"/>
  <c r="H25" i="60"/>
  <c r="J25" i="60" s="1"/>
  <c r="G25" i="60"/>
  <c r="D25" i="60"/>
  <c r="I24" i="60"/>
  <c r="H24" i="60"/>
  <c r="J24" i="60" s="1"/>
  <c r="G24" i="60"/>
  <c r="D24" i="60"/>
  <c r="I23" i="60"/>
  <c r="H23" i="60"/>
  <c r="J23" i="60" s="1"/>
  <c r="G23" i="60"/>
  <c r="D23" i="60"/>
  <c r="I22" i="60"/>
  <c r="H22" i="60"/>
  <c r="J22" i="60" s="1"/>
  <c r="G22" i="60"/>
  <c r="D22" i="60"/>
  <c r="I21" i="60"/>
  <c r="H21" i="60"/>
  <c r="J21" i="60" s="1"/>
  <c r="G21" i="60"/>
  <c r="D21" i="60"/>
  <c r="I20" i="60"/>
  <c r="H20" i="60"/>
  <c r="J20" i="60" s="1"/>
  <c r="G20" i="60"/>
  <c r="D20" i="60"/>
  <c r="I19" i="60"/>
  <c r="H19" i="60"/>
  <c r="J19" i="60" s="1"/>
  <c r="G19" i="60"/>
  <c r="D19" i="60"/>
  <c r="I18" i="60"/>
  <c r="H18" i="60"/>
  <c r="J18" i="60" s="1"/>
  <c r="G18" i="60"/>
  <c r="D18" i="60"/>
  <c r="I17" i="60"/>
  <c r="H17" i="60"/>
  <c r="G17" i="60"/>
  <c r="D17" i="60"/>
  <c r="I16" i="60"/>
  <c r="G16" i="60"/>
  <c r="D16" i="60"/>
  <c r="C16" i="60"/>
  <c r="J15" i="60"/>
  <c r="I15" i="60"/>
  <c r="G15" i="60"/>
  <c r="D15" i="60"/>
  <c r="J14" i="60"/>
  <c r="I14" i="60"/>
  <c r="G14" i="60"/>
  <c r="D14" i="60"/>
  <c r="J13" i="60"/>
  <c r="I13" i="60"/>
  <c r="G13" i="60"/>
  <c r="D13" i="60"/>
  <c r="J12" i="60"/>
  <c r="I12" i="60"/>
  <c r="G12" i="60"/>
  <c r="D12" i="60"/>
  <c r="J11" i="60"/>
  <c r="I11" i="60"/>
  <c r="G11" i="60"/>
  <c r="D11" i="60"/>
  <c r="J10" i="60"/>
  <c r="I10" i="60"/>
  <c r="G10" i="60"/>
  <c r="D10" i="60"/>
  <c r="J9" i="60"/>
  <c r="I9" i="60"/>
  <c r="G9" i="60"/>
  <c r="D9" i="60"/>
  <c r="J8" i="60"/>
  <c r="I8" i="60"/>
  <c r="G8" i="60"/>
  <c r="D8" i="60"/>
  <c r="C8" i="60"/>
  <c r="I6" i="60"/>
  <c r="H6" i="60"/>
  <c r="F6" i="60"/>
  <c r="E6" i="60"/>
  <c r="C6" i="60"/>
  <c r="B6" i="60"/>
  <c r="A44" i="59"/>
  <c r="A43" i="59"/>
  <c r="G40" i="59"/>
  <c r="F40" i="59"/>
  <c r="D40" i="59"/>
  <c r="H39" i="59"/>
  <c r="G39" i="59"/>
  <c r="C39" i="59"/>
  <c r="I39" i="59" s="1"/>
  <c r="I38" i="59"/>
  <c r="H38" i="59"/>
  <c r="J38" i="59" s="1"/>
  <c r="G38" i="59"/>
  <c r="H37" i="59"/>
  <c r="H36" i="59" s="1"/>
  <c r="G37" i="59"/>
  <c r="C37" i="59"/>
  <c r="B36" i="59"/>
  <c r="B41" i="59" s="1"/>
  <c r="H35" i="59"/>
  <c r="J35" i="59" s="1"/>
  <c r="G35" i="59"/>
  <c r="C35" i="59"/>
  <c r="I35" i="59" s="1"/>
  <c r="I34" i="59"/>
  <c r="H34" i="59"/>
  <c r="J34" i="59" s="1"/>
  <c r="G34" i="59"/>
  <c r="C34" i="59"/>
  <c r="H33" i="59"/>
  <c r="J33" i="59" s="1"/>
  <c r="G33" i="59"/>
  <c r="C33" i="59"/>
  <c r="I33" i="59" s="1"/>
  <c r="H32" i="59"/>
  <c r="G32" i="59"/>
  <c r="C32" i="59"/>
  <c r="I32" i="59" s="1"/>
  <c r="I31" i="59" s="1"/>
  <c r="E31" i="59"/>
  <c r="G31" i="59" s="1"/>
  <c r="D31" i="59"/>
  <c r="H30" i="59"/>
  <c r="J30" i="59" s="1"/>
  <c r="G30" i="59"/>
  <c r="C30" i="59"/>
  <c r="I30" i="59" s="1"/>
  <c r="H29" i="59"/>
  <c r="J29" i="59" s="1"/>
  <c r="G29" i="59"/>
  <c r="C29" i="59"/>
  <c r="I29" i="59" s="1"/>
  <c r="H28" i="59"/>
  <c r="J28" i="59" s="1"/>
  <c r="G28" i="59"/>
  <c r="C28" i="59"/>
  <c r="I28" i="59" s="1"/>
  <c r="H27" i="59"/>
  <c r="J27" i="59" s="1"/>
  <c r="G27" i="59"/>
  <c r="C27" i="59"/>
  <c r="I27" i="59" s="1"/>
  <c r="E26" i="59"/>
  <c r="G26" i="59" s="1"/>
  <c r="D26" i="59"/>
  <c r="H25" i="59"/>
  <c r="J25" i="59" s="1"/>
  <c r="G25" i="59"/>
  <c r="C25" i="59"/>
  <c r="I25" i="59" s="1"/>
  <c r="H24" i="59"/>
  <c r="J24" i="59" s="1"/>
  <c r="G24" i="59"/>
  <c r="C24" i="59"/>
  <c r="I24" i="59" s="1"/>
  <c r="H23" i="59"/>
  <c r="J23" i="59" s="1"/>
  <c r="G23" i="59"/>
  <c r="C23" i="59"/>
  <c r="I23" i="59" s="1"/>
  <c r="H22" i="59"/>
  <c r="J22" i="59" s="1"/>
  <c r="G22" i="59"/>
  <c r="C22" i="59"/>
  <c r="I22" i="59" s="1"/>
  <c r="H21" i="59"/>
  <c r="J21" i="59" s="1"/>
  <c r="G21" i="59"/>
  <c r="C21" i="59"/>
  <c r="I21" i="59" s="1"/>
  <c r="I20" i="59"/>
  <c r="H20" i="59"/>
  <c r="J20" i="59" s="1"/>
  <c r="G20" i="59"/>
  <c r="C20" i="59"/>
  <c r="J19" i="59"/>
  <c r="H19" i="59"/>
  <c r="G19" i="59"/>
  <c r="C19" i="59"/>
  <c r="I19" i="59" s="1"/>
  <c r="I18" i="59"/>
  <c r="H18" i="59"/>
  <c r="J18" i="59" s="1"/>
  <c r="G18" i="59"/>
  <c r="C18" i="59"/>
  <c r="H17" i="59"/>
  <c r="J17" i="59" s="1"/>
  <c r="G17" i="59"/>
  <c r="C17" i="59"/>
  <c r="G16" i="59"/>
  <c r="D16" i="59"/>
  <c r="J15" i="59"/>
  <c r="G15" i="59"/>
  <c r="C15" i="59"/>
  <c r="I15" i="59" s="1"/>
  <c r="J14" i="59"/>
  <c r="G14" i="59"/>
  <c r="C14" i="59"/>
  <c r="I14" i="59" s="1"/>
  <c r="J13" i="59"/>
  <c r="G13" i="59"/>
  <c r="C13" i="59"/>
  <c r="I13" i="59" s="1"/>
  <c r="J12" i="59"/>
  <c r="G12" i="59"/>
  <c r="C12" i="59"/>
  <c r="I12" i="59" s="1"/>
  <c r="J11" i="59"/>
  <c r="G11" i="59"/>
  <c r="C11" i="59"/>
  <c r="I11" i="59" s="1"/>
  <c r="J10" i="59"/>
  <c r="G10" i="59"/>
  <c r="C10" i="59"/>
  <c r="I10" i="59" s="1"/>
  <c r="J9" i="59"/>
  <c r="G9" i="59"/>
  <c r="C9" i="59"/>
  <c r="I9" i="59" s="1"/>
  <c r="J8" i="59"/>
  <c r="G8" i="59"/>
  <c r="D8" i="59"/>
  <c r="I6" i="59"/>
  <c r="H6" i="59"/>
  <c r="F6" i="59"/>
  <c r="E6" i="59"/>
  <c r="C6" i="59"/>
  <c r="B6" i="59"/>
  <c r="A44" i="58"/>
  <c r="A43" i="58"/>
  <c r="J40" i="58"/>
  <c r="G40" i="58"/>
  <c r="F40" i="58"/>
  <c r="D40" i="58"/>
  <c r="H39" i="58"/>
  <c r="G39" i="58"/>
  <c r="C39" i="58"/>
  <c r="I39" i="58" s="1"/>
  <c r="J38" i="58"/>
  <c r="H38" i="58"/>
  <c r="G38" i="58"/>
  <c r="C38" i="58"/>
  <c r="I38" i="58" s="1"/>
  <c r="H37" i="58"/>
  <c r="H36" i="58" s="1"/>
  <c r="G37" i="58"/>
  <c r="C37" i="58"/>
  <c r="C36" i="58" s="1"/>
  <c r="B36" i="58"/>
  <c r="J35" i="58"/>
  <c r="I35" i="58"/>
  <c r="G35" i="58"/>
  <c r="J34" i="58"/>
  <c r="I34" i="58"/>
  <c r="G34" i="58"/>
  <c r="J33" i="58"/>
  <c r="I33" i="58"/>
  <c r="G33" i="58"/>
  <c r="J32" i="58"/>
  <c r="I32" i="58"/>
  <c r="G32" i="58"/>
  <c r="J31" i="58"/>
  <c r="G31" i="58"/>
  <c r="F31" i="58"/>
  <c r="J30" i="58"/>
  <c r="I30" i="58"/>
  <c r="G30" i="58"/>
  <c r="J29" i="58"/>
  <c r="I29" i="58"/>
  <c r="G29" i="58"/>
  <c r="H28" i="58"/>
  <c r="H26" i="58" s="1"/>
  <c r="G28" i="58"/>
  <c r="C28" i="58"/>
  <c r="I28" i="58" s="1"/>
  <c r="J27" i="58"/>
  <c r="I27" i="58"/>
  <c r="G27" i="58"/>
  <c r="B26" i="58"/>
  <c r="B41" i="58" s="1"/>
  <c r="H25" i="58"/>
  <c r="J25" i="58" s="1"/>
  <c r="G25" i="58"/>
  <c r="C25" i="58"/>
  <c r="I25" i="58" s="1"/>
  <c r="H24" i="58"/>
  <c r="J24" i="58" s="1"/>
  <c r="G24" i="58"/>
  <c r="C24" i="58"/>
  <c r="I24" i="58" s="1"/>
  <c r="H23" i="58"/>
  <c r="J23" i="58" s="1"/>
  <c r="G23" i="58"/>
  <c r="C23" i="58"/>
  <c r="I23" i="58" s="1"/>
  <c r="H22" i="58"/>
  <c r="J22" i="58" s="1"/>
  <c r="G22" i="58"/>
  <c r="C22" i="58"/>
  <c r="I22" i="58" s="1"/>
  <c r="J21" i="58"/>
  <c r="H21" i="58"/>
  <c r="G21" i="58"/>
  <c r="C21" i="58"/>
  <c r="I21" i="58" s="1"/>
  <c r="H20" i="58"/>
  <c r="J20" i="58" s="1"/>
  <c r="G20" i="58"/>
  <c r="C20" i="58"/>
  <c r="I20" i="58" s="1"/>
  <c r="H19" i="58"/>
  <c r="J19" i="58" s="1"/>
  <c r="G19" i="58"/>
  <c r="C19" i="58"/>
  <c r="I19" i="58" s="1"/>
  <c r="H18" i="58"/>
  <c r="J18" i="58" s="1"/>
  <c r="G18" i="58"/>
  <c r="C18" i="58"/>
  <c r="I18" i="58" s="1"/>
  <c r="J17" i="58"/>
  <c r="H17" i="58"/>
  <c r="G17" i="58"/>
  <c r="C17" i="58"/>
  <c r="G16" i="58"/>
  <c r="D16" i="58"/>
  <c r="J15" i="58"/>
  <c r="I15" i="58"/>
  <c r="G15" i="58"/>
  <c r="C15" i="58"/>
  <c r="J14" i="58"/>
  <c r="G14" i="58"/>
  <c r="C14" i="58"/>
  <c r="I14" i="58" s="1"/>
  <c r="J13" i="58"/>
  <c r="I13" i="58"/>
  <c r="G13" i="58"/>
  <c r="C13" i="58"/>
  <c r="J12" i="58"/>
  <c r="G12" i="58"/>
  <c r="C12" i="58"/>
  <c r="I12" i="58" s="1"/>
  <c r="J11" i="58"/>
  <c r="I11" i="58"/>
  <c r="G11" i="58"/>
  <c r="C11" i="58"/>
  <c r="J10" i="58"/>
  <c r="G10" i="58"/>
  <c r="C10" i="58"/>
  <c r="I10" i="58" s="1"/>
  <c r="J9" i="58"/>
  <c r="I9" i="58"/>
  <c r="G9" i="58"/>
  <c r="C9" i="58"/>
  <c r="J8" i="58"/>
  <c r="G8" i="58"/>
  <c r="D8" i="58"/>
  <c r="I6" i="58"/>
  <c r="H6" i="58"/>
  <c r="F6" i="58"/>
  <c r="E6" i="58"/>
  <c r="C6" i="58"/>
  <c r="B6" i="58"/>
  <c r="AA45" i="50"/>
  <c r="O45" i="50"/>
  <c r="A45" i="50"/>
  <c r="A44" i="50"/>
  <c r="W40" i="50"/>
  <c r="X40" i="50" s="1"/>
  <c r="U40" i="50"/>
  <c r="G40" i="50"/>
  <c r="W39" i="50"/>
  <c r="U39" i="50"/>
  <c r="G39" i="50"/>
  <c r="W38" i="50"/>
  <c r="X38" i="50" s="1"/>
  <c r="U38" i="50"/>
  <c r="G38" i="50"/>
  <c r="W36" i="50"/>
  <c r="X36" i="50" s="1"/>
  <c r="U36" i="50"/>
  <c r="Y36" i="50" s="1"/>
  <c r="G36" i="50"/>
  <c r="AJ35" i="50"/>
  <c r="X35" i="50"/>
  <c r="W35" i="50"/>
  <c r="U35" i="50"/>
  <c r="Y35" i="50" s="1"/>
  <c r="J35" i="50"/>
  <c r="G35" i="50"/>
  <c r="K35" i="50" s="1"/>
  <c r="AJ34" i="50"/>
  <c r="X34" i="50"/>
  <c r="W34" i="50"/>
  <c r="U34" i="50"/>
  <c r="Y34" i="50" s="1"/>
  <c r="J34" i="50"/>
  <c r="G34" i="50"/>
  <c r="K34" i="50" s="1"/>
  <c r="W33" i="50"/>
  <c r="U33" i="50"/>
  <c r="G33" i="50"/>
  <c r="W31" i="50"/>
  <c r="X31" i="50" s="1"/>
  <c r="U31" i="50"/>
  <c r="G31" i="50"/>
  <c r="W30" i="50"/>
  <c r="X30" i="50" s="1"/>
  <c r="U30" i="50"/>
  <c r="G30" i="50"/>
  <c r="W29" i="50"/>
  <c r="X29" i="50" s="1"/>
  <c r="U29" i="50"/>
  <c r="Y29" i="50" s="1"/>
  <c r="G29" i="50"/>
  <c r="W28" i="50"/>
  <c r="U28" i="50"/>
  <c r="G28" i="50"/>
  <c r="W26" i="50"/>
  <c r="X26" i="50" s="1"/>
  <c r="U26" i="50"/>
  <c r="G26" i="50"/>
  <c r="AJ25" i="50"/>
  <c r="X25" i="50"/>
  <c r="W25" i="50"/>
  <c r="U25" i="50"/>
  <c r="Y25" i="50" s="1"/>
  <c r="J25" i="50"/>
  <c r="G25" i="50"/>
  <c r="K25" i="50" s="1"/>
  <c r="W24" i="50"/>
  <c r="X24" i="50" s="1"/>
  <c r="U24" i="50"/>
  <c r="G24" i="50"/>
  <c r="AJ23" i="50"/>
  <c r="X23" i="50"/>
  <c r="W23" i="50"/>
  <c r="U23" i="50"/>
  <c r="Y23" i="50" s="1"/>
  <c r="J23" i="50"/>
  <c r="G23" i="50"/>
  <c r="K23" i="50" s="1"/>
  <c r="AJ22" i="50"/>
  <c r="X22" i="50"/>
  <c r="W22" i="50"/>
  <c r="U22" i="50"/>
  <c r="Y22" i="50" s="1"/>
  <c r="J22" i="50"/>
  <c r="G22" i="50"/>
  <c r="K22" i="50" s="1"/>
  <c r="AJ21" i="50"/>
  <c r="X21" i="50"/>
  <c r="W21" i="50"/>
  <c r="U21" i="50"/>
  <c r="Y21" i="50" s="1"/>
  <c r="J21" i="50"/>
  <c r="G21" i="50"/>
  <c r="K21" i="50" s="1"/>
  <c r="AJ20" i="50"/>
  <c r="X20" i="50"/>
  <c r="W20" i="50"/>
  <c r="U20" i="50"/>
  <c r="Y20" i="50" s="1"/>
  <c r="J20" i="50"/>
  <c r="G20" i="50"/>
  <c r="K20" i="50" s="1"/>
  <c r="W19" i="50"/>
  <c r="X19" i="50" s="1"/>
  <c r="U19" i="50"/>
  <c r="G19" i="50"/>
  <c r="W18" i="50"/>
  <c r="X18" i="50" s="1"/>
  <c r="U18" i="50"/>
  <c r="G18" i="50"/>
  <c r="W16" i="50"/>
  <c r="U16" i="50"/>
  <c r="G16" i="50"/>
  <c r="W15" i="50"/>
  <c r="X15" i="50" s="1"/>
  <c r="U15" i="50"/>
  <c r="G15" i="50"/>
  <c r="W14" i="50"/>
  <c r="X14" i="50" s="1"/>
  <c r="U14" i="50"/>
  <c r="I14" i="50"/>
  <c r="G14" i="50"/>
  <c r="W13" i="50"/>
  <c r="U13" i="50"/>
  <c r="G13" i="50"/>
  <c r="W12" i="50"/>
  <c r="X12" i="50" s="1"/>
  <c r="U12" i="50"/>
  <c r="Y12" i="50" s="1"/>
  <c r="G12" i="50"/>
  <c r="W11" i="50"/>
  <c r="X11" i="50" s="1"/>
  <c r="U11" i="50"/>
  <c r="G11" i="50"/>
  <c r="W10" i="50"/>
  <c r="X10" i="50" s="1"/>
  <c r="U10" i="50"/>
  <c r="G10" i="50"/>
  <c r="AG39" i="50"/>
  <c r="AG38" i="50"/>
  <c r="G37" i="50"/>
  <c r="AG36" i="50"/>
  <c r="AI35" i="50"/>
  <c r="AI34" i="50"/>
  <c r="G32" i="50"/>
  <c r="G27" i="50"/>
  <c r="AI26" i="50"/>
  <c r="AI25" i="50"/>
  <c r="AG24" i="50"/>
  <c r="I24" i="50"/>
  <c r="I23" i="50"/>
  <c r="I22" i="50"/>
  <c r="I21" i="50"/>
  <c r="I20" i="50"/>
  <c r="AG19" i="50"/>
  <c r="I19" i="50"/>
  <c r="I18" i="50"/>
  <c r="I16" i="50"/>
  <c r="AG15" i="50"/>
  <c r="I15" i="50"/>
  <c r="AI14" i="50"/>
  <c r="AG13" i="50"/>
  <c r="AI13" i="50"/>
  <c r="AG12" i="50"/>
  <c r="AI12" i="50"/>
  <c r="AI11" i="50"/>
  <c r="AI10" i="50"/>
  <c r="AA45" i="48"/>
  <c r="O45" i="48"/>
  <c r="A45" i="48"/>
  <c r="A44" i="48"/>
  <c r="G40" i="48"/>
  <c r="G39" i="48"/>
  <c r="G38" i="48"/>
  <c r="G36" i="48"/>
  <c r="G35" i="48"/>
  <c r="G34" i="48"/>
  <c r="G33" i="48"/>
  <c r="G31" i="48"/>
  <c r="G30" i="48"/>
  <c r="G29" i="48"/>
  <c r="G28" i="48"/>
  <c r="G26" i="48"/>
  <c r="G25" i="48"/>
  <c r="G24" i="48"/>
  <c r="G22" i="48"/>
  <c r="G21" i="48"/>
  <c r="G20" i="48"/>
  <c r="G16" i="48"/>
  <c r="G15" i="48"/>
  <c r="G14" i="48"/>
  <c r="G13" i="48"/>
  <c r="G12" i="48"/>
  <c r="G11" i="48"/>
  <c r="G10" i="48"/>
  <c r="AA45" i="45"/>
  <c r="O45" i="45"/>
  <c r="A45" i="45"/>
  <c r="A44" i="45"/>
  <c r="AJ40" i="45"/>
  <c r="X40" i="45"/>
  <c r="W40" i="45"/>
  <c r="U40" i="45"/>
  <c r="Y40" i="45" s="1"/>
  <c r="J40" i="45"/>
  <c r="G40" i="45"/>
  <c r="K40" i="45" s="1"/>
  <c r="AJ39" i="45"/>
  <c r="X39" i="45"/>
  <c r="W39" i="45"/>
  <c r="U39" i="45"/>
  <c r="Y39" i="45" s="1"/>
  <c r="J39" i="45"/>
  <c r="G39" i="45"/>
  <c r="K39" i="45" s="1"/>
  <c r="W38" i="45"/>
  <c r="X38" i="45" s="1"/>
  <c r="U38" i="45"/>
  <c r="Y38" i="45" s="1"/>
  <c r="G38" i="45"/>
  <c r="W36" i="45"/>
  <c r="X36" i="45" s="1"/>
  <c r="U36" i="45"/>
  <c r="G36" i="45"/>
  <c r="AJ35" i="45"/>
  <c r="X35" i="45"/>
  <c r="W35" i="45"/>
  <c r="U35" i="45"/>
  <c r="Y35" i="45" s="1"/>
  <c r="J35" i="45"/>
  <c r="G35" i="45"/>
  <c r="K35" i="45" s="1"/>
  <c r="AJ34" i="45"/>
  <c r="X34" i="45"/>
  <c r="W34" i="45"/>
  <c r="U34" i="45"/>
  <c r="Y34" i="45" s="1"/>
  <c r="J34" i="45"/>
  <c r="G34" i="45"/>
  <c r="K34" i="45" s="1"/>
  <c r="W33" i="45"/>
  <c r="X33" i="45" s="1"/>
  <c r="U33" i="45"/>
  <c r="G33" i="45"/>
  <c r="W31" i="45"/>
  <c r="U31" i="45"/>
  <c r="G31" i="45"/>
  <c r="W30" i="45"/>
  <c r="X30" i="45" s="1"/>
  <c r="U30" i="45"/>
  <c r="G30" i="45"/>
  <c r="W29" i="45"/>
  <c r="X29" i="45" s="1"/>
  <c r="U29" i="45"/>
  <c r="G29" i="45"/>
  <c r="W28" i="45"/>
  <c r="X28" i="45" s="1"/>
  <c r="U28" i="45"/>
  <c r="G28" i="45"/>
  <c r="AJ26" i="45"/>
  <c r="X26" i="45"/>
  <c r="W26" i="45"/>
  <c r="U26" i="45"/>
  <c r="J26" i="45"/>
  <c r="I26" i="45"/>
  <c r="L26" i="45" s="1"/>
  <c r="G26" i="45"/>
  <c r="AJ25" i="45"/>
  <c r="X25" i="45"/>
  <c r="W25" i="45"/>
  <c r="U25" i="45"/>
  <c r="Y25" i="45" s="1"/>
  <c r="J25" i="45"/>
  <c r="G25" i="45"/>
  <c r="K25" i="45" s="1"/>
  <c r="AJ24" i="45"/>
  <c r="X24" i="45"/>
  <c r="W24" i="45"/>
  <c r="U24" i="45"/>
  <c r="Y24" i="45" s="1"/>
  <c r="J24" i="45"/>
  <c r="G24" i="45"/>
  <c r="K24" i="45" s="1"/>
  <c r="W23" i="45"/>
  <c r="X23" i="45" s="1"/>
  <c r="U23" i="45"/>
  <c r="G23" i="45"/>
  <c r="W22" i="45"/>
  <c r="X22" i="45" s="1"/>
  <c r="U22" i="45"/>
  <c r="G22" i="45"/>
  <c r="W21" i="45"/>
  <c r="X21" i="45" s="1"/>
  <c r="U21" i="45"/>
  <c r="G21" i="45"/>
  <c r="W20" i="45"/>
  <c r="X20" i="45" s="1"/>
  <c r="U20" i="45"/>
  <c r="G20" i="45"/>
  <c r="W19" i="45"/>
  <c r="X19" i="45" s="1"/>
  <c r="U19" i="45"/>
  <c r="G19" i="45"/>
  <c r="W18" i="45"/>
  <c r="X18" i="45" s="1"/>
  <c r="U18" i="45"/>
  <c r="G18" i="45"/>
  <c r="W16" i="45"/>
  <c r="X16" i="45" s="1"/>
  <c r="U16" i="45"/>
  <c r="G16" i="45"/>
  <c r="W15" i="45"/>
  <c r="X15" i="45" s="1"/>
  <c r="U15" i="45"/>
  <c r="G15" i="45"/>
  <c r="AJ14" i="45"/>
  <c r="X14" i="45"/>
  <c r="W14" i="45"/>
  <c r="U14" i="45"/>
  <c r="Y14" i="45" s="1"/>
  <c r="J14" i="45"/>
  <c r="G14" i="45"/>
  <c r="K14" i="45" s="1"/>
  <c r="AJ13" i="45"/>
  <c r="X13" i="45"/>
  <c r="W13" i="45"/>
  <c r="U13" i="45"/>
  <c r="Y13" i="45" s="1"/>
  <c r="J13" i="45"/>
  <c r="G13" i="45"/>
  <c r="K13" i="45" s="1"/>
  <c r="W12" i="45"/>
  <c r="X12" i="45" s="1"/>
  <c r="U12" i="45"/>
  <c r="Y12" i="45" s="1"/>
  <c r="G12" i="45"/>
  <c r="W11" i="45"/>
  <c r="X11" i="45" s="1"/>
  <c r="U11" i="45"/>
  <c r="G11" i="45"/>
  <c r="AJ10" i="45"/>
  <c r="X10" i="45"/>
  <c r="W10" i="45"/>
  <c r="U10" i="45"/>
  <c r="Y10" i="45" s="1"/>
  <c r="J10" i="45"/>
  <c r="G10" i="45"/>
  <c r="K10" i="45" s="1"/>
  <c r="I40" i="45"/>
  <c r="I39" i="45"/>
  <c r="I38" i="45"/>
  <c r="G37" i="45"/>
  <c r="I36" i="45"/>
  <c r="I35" i="45"/>
  <c r="I34" i="45"/>
  <c r="I33" i="45"/>
  <c r="G32" i="45"/>
  <c r="I31" i="45"/>
  <c r="I30" i="45"/>
  <c r="I29" i="45"/>
  <c r="I28" i="45"/>
  <c r="AI26" i="45"/>
  <c r="AG25" i="45"/>
  <c r="AK25" i="45" s="1"/>
  <c r="AG23" i="45"/>
  <c r="AG21" i="45"/>
  <c r="AG19" i="45"/>
  <c r="AG16" i="45"/>
  <c r="AG15" i="45"/>
  <c r="AG14" i="45"/>
  <c r="AK14" i="45" s="1"/>
  <c r="AG11" i="45"/>
  <c r="AA45" i="43"/>
  <c r="O45" i="43"/>
  <c r="A45" i="43"/>
  <c r="A44" i="43"/>
  <c r="W40" i="43"/>
  <c r="X40" i="43" s="1"/>
  <c r="U40" i="43"/>
  <c r="G40" i="43"/>
  <c r="W39" i="43"/>
  <c r="X39" i="43" s="1"/>
  <c r="U39" i="43"/>
  <c r="G39" i="43"/>
  <c r="W38" i="43"/>
  <c r="X38" i="43" s="1"/>
  <c r="U38" i="43"/>
  <c r="G38" i="43"/>
  <c r="W36" i="43"/>
  <c r="X36" i="43" s="1"/>
  <c r="U36" i="43"/>
  <c r="G36" i="43"/>
  <c r="W35" i="43"/>
  <c r="X35" i="43" s="1"/>
  <c r="U35" i="43"/>
  <c r="G35" i="43"/>
  <c r="W34" i="43"/>
  <c r="X34" i="43" s="1"/>
  <c r="U34" i="43"/>
  <c r="G34" i="43"/>
  <c r="W33" i="43"/>
  <c r="X33" i="43" s="1"/>
  <c r="U33" i="43"/>
  <c r="G33" i="43"/>
  <c r="W31" i="43"/>
  <c r="X31" i="43" s="1"/>
  <c r="U31" i="43"/>
  <c r="G31" i="43"/>
  <c r="W30" i="43"/>
  <c r="X30" i="43" s="1"/>
  <c r="U30" i="43"/>
  <c r="G30" i="43"/>
  <c r="W29" i="43"/>
  <c r="X29" i="43" s="1"/>
  <c r="U29" i="43"/>
  <c r="G29" i="43"/>
  <c r="W28" i="43"/>
  <c r="X28" i="43" s="1"/>
  <c r="U28" i="43"/>
  <c r="G28" i="43"/>
  <c r="W26" i="43"/>
  <c r="X26" i="43" s="1"/>
  <c r="U26" i="43"/>
  <c r="G26" i="43"/>
  <c r="AJ25" i="43"/>
  <c r="X25" i="43"/>
  <c r="W25" i="43"/>
  <c r="U25" i="43"/>
  <c r="Y25" i="43" s="1"/>
  <c r="J25" i="43"/>
  <c r="G25" i="43"/>
  <c r="K25" i="43" s="1"/>
  <c r="AJ24" i="43"/>
  <c r="X24" i="43"/>
  <c r="W24" i="43"/>
  <c r="U24" i="43"/>
  <c r="Y24" i="43" s="1"/>
  <c r="J24" i="43"/>
  <c r="G24" i="43"/>
  <c r="K24" i="43" s="1"/>
  <c r="AJ23" i="43"/>
  <c r="X23" i="43"/>
  <c r="W23" i="43"/>
  <c r="U23" i="43"/>
  <c r="Y23" i="43" s="1"/>
  <c r="J23" i="43"/>
  <c r="G23" i="43"/>
  <c r="K23" i="43" s="1"/>
  <c r="AJ22" i="43"/>
  <c r="X22" i="43"/>
  <c r="W22" i="43"/>
  <c r="U22" i="43"/>
  <c r="Y22" i="43" s="1"/>
  <c r="J22" i="43"/>
  <c r="G22" i="43"/>
  <c r="K22" i="43" s="1"/>
  <c r="AJ21" i="43"/>
  <c r="X21" i="43"/>
  <c r="W21" i="43"/>
  <c r="U21" i="43"/>
  <c r="Y21" i="43" s="1"/>
  <c r="J21" i="43"/>
  <c r="G21" i="43"/>
  <c r="K21" i="43" s="1"/>
  <c r="AJ20" i="43"/>
  <c r="X20" i="43"/>
  <c r="W20" i="43"/>
  <c r="U20" i="43"/>
  <c r="Y20" i="43" s="1"/>
  <c r="J20" i="43"/>
  <c r="G20" i="43"/>
  <c r="K20" i="43" s="1"/>
  <c r="W19" i="43"/>
  <c r="X19" i="43" s="1"/>
  <c r="U19" i="43"/>
  <c r="G19" i="43"/>
  <c r="W18" i="43"/>
  <c r="X18" i="43" s="1"/>
  <c r="U18" i="43"/>
  <c r="G18" i="43"/>
  <c r="W16" i="43"/>
  <c r="X16" i="43" s="1"/>
  <c r="U16" i="43"/>
  <c r="G16" i="43"/>
  <c r="W15" i="43"/>
  <c r="X15" i="43" s="1"/>
  <c r="U15" i="43"/>
  <c r="G15" i="43"/>
  <c r="AJ14" i="43"/>
  <c r="X14" i="43"/>
  <c r="W14" i="43"/>
  <c r="U14" i="43"/>
  <c r="Y14" i="43" s="1"/>
  <c r="J14" i="43"/>
  <c r="G14" i="43"/>
  <c r="K14" i="43" s="1"/>
  <c r="W13" i="43"/>
  <c r="X13" i="43" s="1"/>
  <c r="U13" i="43"/>
  <c r="G13" i="43"/>
  <c r="W12" i="43"/>
  <c r="X12" i="43" s="1"/>
  <c r="U12" i="43"/>
  <c r="G12" i="43"/>
  <c r="W11" i="43"/>
  <c r="X11" i="43" s="1"/>
  <c r="U11" i="43"/>
  <c r="G11" i="43"/>
  <c r="AJ10" i="43"/>
  <c r="Y10" i="43"/>
  <c r="X10" i="43"/>
  <c r="W10" i="43"/>
  <c r="J10" i="43"/>
  <c r="G10" i="43"/>
  <c r="K10" i="43" s="1"/>
  <c r="AG40" i="43"/>
  <c r="AG39" i="43"/>
  <c r="AG38" i="43"/>
  <c r="AG36" i="43"/>
  <c r="AG35" i="43"/>
  <c r="AG34" i="43"/>
  <c r="G27" i="43"/>
  <c r="AG26" i="43"/>
  <c r="AG20" i="43"/>
  <c r="AK20" i="43" s="1"/>
  <c r="G17" i="43"/>
  <c r="AG16" i="43"/>
  <c r="AG15" i="43"/>
  <c r="AG14" i="43"/>
  <c r="AK14" i="43" s="1"/>
  <c r="AA45" i="38"/>
  <c r="O45" i="38"/>
  <c r="A45" i="38"/>
  <c r="A44" i="38"/>
  <c r="AA45" i="21"/>
  <c r="O45" i="21"/>
  <c r="A45" i="21"/>
  <c r="A44" i="21"/>
  <c r="AJ31" i="21"/>
  <c r="X31" i="21"/>
  <c r="J31" i="21"/>
  <c r="AJ26" i="21"/>
  <c r="X26" i="21"/>
  <c r="J26" i="21"/>
  <c r="G39" i="21"/>
  <c r="G35" i="21"/>
  <c r="G31" i="21"/>
  <c r="K31" i="21" s="1"/>
  <c r="G25" i="21"/>
  <c r="G24" i="21"/>
  <c r="G23" i="21"/>
  <c r="G22" i="21"/>
  <c r="G19" i="21"/>
  <c r="G16" i="21"/>
  <c r="G15" i="21"/>
  <c r="G12" i="21"/>
  <c r="G11" i="21"/>
  <c r="AA45" i="13"/>
  <c r="O45" i="13"/>
  <c r="A45" i="13"/>
  <c r="A44" i="13"/>
  <c r="AJ40" i="13"/>
  <c r="X40" i="13"/>
  <c r="J40" i="13"/>
  <c r="AJ39" i="13"/>
  <c r="X39" i="13"/>
  <c r="J39" i="13"/>
  <c r="AJ35" i="13"/>
  <c r="X35" i="13"/>
  <c r="J35" i="13"/>
  <c r="AJ34" i="13"/>
  <c r="X34" i="13"/>
  <c r="J34" i="13"/>
  <c r="AJ31" i="13"/>
  <c r="X31" i="13"/>
  <c r="J31" i="13"/>
  <c r="AJ25" i="13"/>
  <c r="X25" i="13"/>
  <c r="J25" i="13"/>
  <c r="AJ23" i="13"/>
  <c r="X23" i="13"/>
  <c r="J23" i="13"/>
  <c r="AJ15" i="13"/>
  <c r="X15" i="13"/>
  <c r="J15" i="13"/>
  <c r="AJ14" i="13"/>
  <c r="X14" i="13"/>
  <c r="J14" i="13"/>
  <c r="AJ13" i="13"/>
  <c r="X13" i="13"/>
  <c r="J13" i="13"/>
  <c r="AJ12" i="13"/>
  <c r="X12" i="13"/>
  <c r="J12" i="13"/>
  <c r="AJ10" i="13"/>
  <c r="X10" i="13"/>
  <c r="J10" i="13"/>
  <c r="G40" i="13"/>
  <c r="K40" i="13" s="1"/>
  <c r="G39" i="13"/>
  <c r="K39" i="13" s="1"/>
  <c r="G38" i="13"/>
  <c r="G36" i="13"/>
  <c r="G35" i="13"/>
  <c r="K35" i="13" s="1"/>
  <c r="G34" i="13"/>
  <c r="K34" i="13" s="1"/>
  <c r="G33" i="13"/>
  <c r="G31" i="13"/>
  <c r="K31" i="13" s="1"/>
  <c r="G30" i="13"/>
  <c r="G29" i="13"/>
  <c r="G28" i="13"/>
  <c r="G26" i="13"/>
  <c r="G25" i="13"/>
  <c r="K25" i="13" s="1"/>
  <c r="G24" i="13"/>
  <c r="G23" i="13"/>
  <c r="K23" i="13" s="1"/>
  <c r="G22" i="13"/>
  <c r="G21" i="13"/>
  <c r="G20" i="13"/>
  <c r="G19" i="13"/>
  <c r="G18" i="13"/>
  <c r="G16" i="13"/>
  <c r="G15" i="13"/>
  <c r="K15" i="13" s="1"/>
  <c r="G14" i="13"/>
  <c r="K14" i="13" s="1"/>
  <c r="G13" i="13"/>
  <c r="K13" i="13" s="1"/>
  <c r="G12" i="13"/>
  <c r="K12" i="13" s="1"/>
  <c r="G11" i="13"/>
  <c r="G10" i="13"/>
  <c r="K10" i="13" s="1"/>
  <c r="AA45" i="11"/>
  <c r="O45" i="11"/>
  <c r="A45" i="11"/>
  <c r="A44" i="11"/>
  <c r="AJ40" i="11"/>
  <c r="X40" i="11"/>
  <c r="J40" i="11"/>
  <c r="AJ39" i="11"/>
  <c r="X39" i="11"/>
  <c r="J39" i="11"/>
  <c r="AJ35" i="11"/>
  <c r="X35" i="11"/>
  <c r="J35" i="11"/>
  <c r="AJ34" i="11"/>
  <c r="X34" i="11"/>
  <c r="J34" i="11"/>
  <c r="AJ31" i="11"/>
  <c r="X31" i="11"/>
  <c r="J31" i="11"/>
  <c r="AJ25" i="11"/>
  <c r="X25" i="11"/>
  <c r="J25" i="11"/>
  <c r="AJ23" i="11"/>
  <c r="X23" i="11"/>
  <c r="J23" i="11"/>
  <c r="AJ15" i="11"/>
  <c r="X15" i="11"/>
  <c r="J15" i="11"/>
  <c r="AJ14" i="11"/>
  <c r="X14" i="11"/>
  <c r="J14" i="11"/>
  <c r="AJ13" i="11"/>
  <c r="X13" i="11"/>
  <c r="J13" i="11"/>
  <c r="AJ12" i="11"/>
  <c r="X12" i="11"/>
  <c r="J12" i="11"/>
  <c r="AJ10" i="11"/>
  <c r="X10" i="11"/>
  <c r="J10" i="11"/>
  <c r="G40" i="11"/>
  <c r="K40" i="11" s="1"/>
  <c r="G39" i="11"/>
  <c r="K39" i="11" s="1"/>
  <c r="G38" i="11"/>
  <c r="G36" i="11"/>
  <c r="G35" i="11"/>
  <c r="K35" i="11" s="1"/>
  <c r="G34" i="11"/>
  <c r="K34" i="11" s="1"/>
  <c r="G33" i="11"/>
  <c r="G31" i="11"/>
  <c r="K31" i="11" s="1"/>
  <c r="G30" i="11"/>
  <c r="G29" i="11"/>
  <c r="G28" i="11"/>
  <c r="G26" i="11"/>
  <c r="G25" i="11"/>
  <c r="K25" i="11" s="1"/>
  <c r="G24" i="11"/>
  <c r="G23" i="11"/>
  <c r="K23" i="11" s="1"/>
  <c r="G22" i="11"/>
  <c r="G21" i="11"/>
  <c r="G20" i="11"/>
  <c r="G19" i="11"/>
  <c r="G18" i="11"/>
  <c r="G16" i="11"/>
  <c r="G15" i="11"/>
  <c r="K15" i="11" s="1"/>
  <c r="G14" i="11"/>
  <c r="K14" i="11" s="1"/>
  <c r="G13" i="11"/>
  <c r="K13" i="11" s="1"/>
  <c r="G12" i="11"/>
  <c r="K12" i="11" s="1"/>
  <c r="G11" i="11"/>
  <c r="G10" i="11"/>
  <c r="K10" i="11" s="1"/>
  <c r="U40" i="11"/>
  <c r="Y40" i="11" s="1"/>
  <c r="U39" i="11"/>
  <c r="Y39" i="11" s="1"/>
  <c r="W39" i="11"/>
  <c r="U35" i="11"/>
  <c r="Y35" i="11" s="1"/>
  <c r="U34" i="11"/>
  <c r="Y34" i="11" s="1"/>
  <c r="U31" i="13"/>
  <c r="Y31" i="13" s="1"/>
  <c r="U31" i="11"/>
  <c r="Y31" i="11" s="1"/>
  <c r="W31" i="13"/>
  <c r="U29" i="11"/>
  <c r="U25" i="13"/>
  <c r="Y25" i="13" s="1"/>
  <c r="U25" i="11"/>
  <c r="Y25" i="11" s="1"/>
  <c r="W23" i="13"/>
  <c r="U23" i="13"/>
  <c r="Y23" i="13" s="1"/>
  <c r="U23" i="11"/>
  <c r="Y23" i="11" s="1"/>
  <c r="W15" i="13"/>
  <c r="U15" i="13"/>
  <c r="Y15" i="13" s="1"/>
  <c r="U15" i="11"/>
  <c r="Y15" i="11" s="1"/>
  <c r="U14" i="13"/>
  <c r="Y14" i="13" s="1"/>
  <c r="U14" i="11"/>
  <c r="Y14" i="11" s="1"/>
  <c r="W14" i="13"/>
  <c r="W13" i="13"/>
  <c r="U13" i="13"/>
  <c r="Y13" i="13" s="1"/>
  <c r="U13" i="11"/>
  <c r="Y13" i="11" s="1"/>
  <c r="U12" i="13"/>
  <c r="Y12" i="13" s="1"/>
  <c r="U12" i="11"/>
  <c r="Y12" i="11" s="1"/>
  <c r="W12" i="13"/>
  <c r="U10" i="13"/>
  <c r="Y10" i="13" s="1"/>
  <c r="U10" i="11"/>
  <c r="Y10" i="11" s="1"/>
  <c r="W10" i="13"/>
  <c r="Y31" i="45" l="1"/>
  <c r="Y18" i="45"/>
  <c r="Y40" i="43"/>
  <c r="Y13" i="43"/>
  <c r="Y28" i="43"/>
  <c r="Y24" i="50"/>
  <c r="U11" i="11"/>
  <c r="AG31" i="13"/>
  <c r="AK31" i="13" s="1"/>
  <c r="AG40" i="50"/>
  <c r="AG37" i="50"/>
  <c r="AG33" i="43"/>
  <c r="AG32" i="43"/>
  <c r="I8" i="58"/>
  <c r="AG24" i="43"/>
  <c r="AK24" i="43" s="1"/>
  <c r="I37" i="50"/>
  <c r="L37" i="50" s="1"/>
  <c r="Y10" i="50"/>
  <c r="I26" i="59"/>
  <c r="C26" i="61"/>
  <c r="F26" i="61" s="1"/>
  <c r="J25" i="62"/>
  <c r="H26" i="63"/>
  <c r="AI34" i="21"/>
  <c r="Y11" i="43"/>
  <c r="AI40" i="45"/>
  <c r="AL40" i="45" s="1"/>
  <c r="K26" i="45"/>
  <c r="Y19" i="50"/>
  <c r="Y30" i="50"/>
  <c r="I37" i="58"/>
  <c r="J37" i="58" s="1"/>
  <c r="I16" i="61"/>
  <c r="C36" i="62"/>
  <c r="D36" i="62" s="1"/>
  <c r="AG37" i="43"/>
  <c r="I34" i="50"/>
  <c r="L34" i="50" s="1"/>
  <c r="I35" i="50"/>
  <c r="L35" i="50" s="1"/>
  <c r="C36" i="60"/>
  <c r="C41" i="60" s="1"/>
  <c r="H26" i="62"/>
  <c r="J39" i="62"/>
  <c r="C26" i="63"/>
  <c r="AG11" i="13"/>
  <c r="Y11" i="50"/>
  <c r="AG23" i="50"/>
  <c r="AK23" i="50" s="1"/>
  <c r="Y31" i="50"/>
  <c r="C8" i="58"/>
  <c r="J39" i="59"/>
  <c r="C31" i="61"/>
  <c r="F31" i="61" s="1"/>
  <c r="Y31" i="43"/>
  <c r="Y21" i="45"/>
  <c r="AG21" i="50"/>
  <c r="AK21" i="50" s="1"/>
  <c r="Y14" i="50"/>
  <c r="H26" i="61"/>
  <c r="J39" i="63"/>
  <c r="H41" i="58"/>
  <c r="Y19" i="45"/>
  <c r="Y26" i="50"/>
  <c r="J38" i="62"/>
  <c r="AG13" i="13"/>
  <c r="AK13" i="13" s="1"/>
  <c r="AG15" i="13"/>
  <c r="AK15" i="13" s="1"/>
  <c r="U36" i="11"/>
  <c r="AG19" i="43"/>
  <c r="AI18" i="13"/>
  <c r="I34" i="13"/>
  <c r="M34" i="13" s="1"/>
  <c r="W34" i="13"/>
  <c r="U38" i="11"/>
  <c r="U39" i="13"/>
  <c r="Y39" i="13" s="1"/>
  <c r="AI14" i="21"/>
  <c r="AJ14" i="21" s="1"/>
  <c r="U35" i="21"/>
  <c r="AG12" i="43"/>
  <c r="W18" i="13"/>
  <c r="X18" i="13" s="1"/>
  <c r="AG29" i="13"/>
  <c r="AG38" i="11"/>
  <c r="AI15" i="50"/>
  <c r="AM15" i="50" s="1"/>
  <c r="AG35" i="50"/>
  <c r="AK35" i="50" s="1"/>
  <c r="I17" i="59"/>
  <c r="I16" i="59" s="1"/>
  <c r="C16" i="59"/>
  <c r="J32" i="59"/>
  <c r="H31" i="59"/>
  <c r="J31" i="59" s="1"/>
  <c r="J32" i="62"/>
  <c r="H31" i="62"/>
  <c r="U16" i="13"/>
  <c r="W19" i="13"/>
  <c r="X19" i="13" s="1"/>
  <c r="W25" i="13"/>
  <c r="I15" i="21"/>
  <c r="K15" i="21" s="1"/>
  <c r="AI26" i="21"/>
  <c r="AL26" i="21" s="1"/>
  <c r="W34" i="21"/>
  <c r="X34" i="21" s="1"/>
  <c r="G26" i="21"/>
  <c r="K26" i="21" s="1"/>
  <c r="W22" i="13"/>
  <c r="X22" i="13" s="1"/>
  <c r="I35" i="13"/>
  <c r="L35" i="13" s="1"/>
  <c r="W35" i="13"/>
  <c r="AG13" i="21"/>
  <c r="U40" i="13"/>
  <c r="Y40" i="13" s="1"/>
  <c r="I13" i="21"/>
  <c r="W13" i="21"/>
  <c r="X13" i="21" s="1"/>
  <c r="U16" i="21"/>
  <c r="AI22" i="21"/>
  <c r="AG33" i="21"/>
  <c r="AG11" i="43"/>
  <c r="AG18" i="43"/>
  <c r="AG12" i="45"/>
  <c r="AG40" i="11"/>
  <c r="AK40" i="11" s="1"/>
  <c r="U15" i="21"/>
  <c r="G32" i="21"/>
  <c r="AG13" i="43"/>
  <c r="AG22" i="43"/>
  <c r="AK22" i="43" s="1"/>
  <c r="AG32" i="45"/>
  <c r="AG31" i="43"/>
  <c r="AI35" i="45"/>
  <c r="AG40" i="45"/>
  <c r="AK40" i="45" s="1"/>
  <c r="AK12" i="50"/>
  <c r="AG30" i="43"/>
  <c r="AI39" i="45"/>
  <c r="AL39" i="45" s="1"/>
  <c r="X31" i="45"/>
  <c r="U9" i="50"/>
  <c r="AI31" i="50"/>
  <c r="AL31" i="50" s="1"/>
  <c r="I31" i="50"/>
  <c r="M31" i="50" s="1"/>
  <c r="M14" i="50"/>
  <c r="Y16" i="50"/>
  <c r="AG29" i="43"/>
  <c r="Y30" i="43"/>
  <c r="Y20" i="45"/>
  <c r="AI30" i="50"/>
  <c r="AJ30" i="50" s="1"/>
  <c r="I30" i="50"/>
  <c r="J30" i="50" s="1"/>
  <c r="I27" i="50"/>
  <c r="J27" i="50" s="1"/>
  <c r="I36" i="50"/>
  <c r="K36" i="50" s="1"/>
  <c r="H16" i="60"/>
  <c r="J17" i="60"/>
  <c r="J28" i="60"/>
  <c r="H26" i="60"/>
  <c r="J26" i="60" s="1"/>
  <c r="J38" i="61"/>
  <c r="I37" i="63"/>
  <c r="C36" i="63"/>
  <c r="AI30" i="45"/>
  <c r="AL30" i="45" s="1"/>
  <c r="AI29" i="50"/>
  <c r="I29" i="50"/>
  <c r="M29" i="50" s="1"/>
  <c r="Y13" i="50"/>
  <c r="C16" i="58"/>
  <c r="I17" i="58"/>
  <c r="I37" i="59"/>
  <c r="I36" i="59" s="1"/>
  <c r="I41" i="59" s="1"/>
  <c r="C36" i="59"/>
  <c r="Y15" i="43"/>
  <c r="Y34" i="43"/>
  <c r="Y35" i="43"/>
  <c r="Y36" i="43"/>
  <c r="Y36" i="45"/>
  <c r="AI28" i="50"/>
  <c r="AJ28" i="50" s="1"/>
  <c r="I28" i="50"/>
  <c r="J28" i="50" s="1"/>
  <c r="AI33" i="50"/>
  <c r="AL33" i="50" s="1"/>
  <c r="I33" i="50"/>
  <c r="M33" i="50" s="1"/>
  <c r="I40" i="50"/>
  <c r="K40" i="50" s="1"/>
  <c r="X13" i="50"/>
  <c r="Y18" i="50"/>
  <c r="I39" i="50"/>
  <c r="J17" i="61"/>
  <c r="H16" i="61"/>
  <c r="H40" i="61" s="1"/>
  <c r="I26" i="61"/>
  <c r="C26" i="62"/>
  <c r="D26" i="62" s="1"/>
  <c r="Y28" i="50"/>
  <c r="Y33" i="50"/>
  <c r="J39" i="60"/>
  <c r="H31" i="61"/>
  <c r="I35" i="61"/>
  <c r="I31" i="61" s="1"/>
  <c r="H36" i="61"/>
  <c r="J36" i="61" s="1"/>
  <c r="I16" i="62"/>
  <c r="I31" i="62"/>
  <c r="J37" i="62"/>
  <c r="H31" i="63"/>
  <c r="X33" i="50"/>
  <c r="J28" i="58"/>
  <c r="D36" i="58"/>
  <c r="I26" i="60"/>
  <c r="C8" i="61"/>
  <c r="J32" i="61"/>
  <c r="J29" i="62"/>
  <c r="H36" i="62"/>
  <c r="H16" i="63"/>
  <c r="J16" i="63" s="1"/>
  <c r="I16" i="63"/>
  <c r="D36" i="63"/>
  <c r="Y39" i="50"/>
  <c r="I31" i="58"/>
  <c r="J39" i="58"/>
  <c r="H26" i="59"/>
  <c r="J26" i="59" s="1"/>
  <c r="J27" i="61"/>
  <c r="D31" i="62"/>
  <c r="C16" i="63"/>
  <c r="F16" i="63" s="1"/>
  <c r="J27" i="63"/>
  <c r="I26" i="63"/>
  <c r="Y11" i="45"/>
  <c r="X16" i="50"/>
  <c r="Y16" i="45"/>
  <c r="Y16" i="43"/>
  <c r="Y39" i="43"/>
  <c r="I39" i="21"/>
  <c r="K39" i="21" s="1"/>
  <c r="Y40" i="50"/>
  <c r="Y38" i="50"/>
  <c r="I38" i="50"/>
  <c r="M38" i="50" s="1"/>
  <c r="Y38" i="43"/>
  <c r="AI38" i="21"/>
  <c r="Y30" i="45"/>
  <c r="AI30" i="21"/>
  <c r="AL30" i="21" s="1"/>
  <c r="X28" i="50"/>
  <c r="Y28" i="45"/>
  <c r="AI28" i="45"/>
  <c r="AL28" i="45" s="1"/>
  <c r="Y33" i="45"/>
  <c r="AI29" i="45"/>
  <c r="AL29" i="45" s="1"/>
  <c r="Y33" i="43"/>
  <c r="G27" i="48"/>
  <c r="I26" i="50"/>
  <c r="M26" i="50" s="1"/>
  <c r="Y26" i="45"/>
  <c r="W26" i="13"/>
  <c r="X26" i="13" s="1"/>
  <c r="Y22" i="45"/>
  <c r="Y23" i="45"/>
  <c r="Y15" i="50"/>
  <c r="Y15" i="45"/>
  <c r="Y29" i="43"/>
  <c r="Y12" i="43"/>
  <c r="W21" i="13"/>
  <c r="X21" i="13" s="1"/>
  <c r="K31" i="45"/>
  <c r="K36" i="45"/>
  <c r="G32" i="48"/>
  <c r="K14" i="50"/>
  <c r="X39" i="50"/>
  <c r="Y18" i="43"/>
  <c r="Y19" i="43"/>
  <c r="Y26" i="43"/>
  <c r="U31" i="21"/>
  <c r="Y31" i="21" s="1"/>
  <c r="Y29" i="45"/>
  <c r="G27" i="21"/>
  <c r="M26" i="45"/>
  <c r="U11" i="13"/>
  <c r="AI12" i="11"/>
  <c r="AI16" i="11"/>
  <c r="AI31" i="11"/>
  <c r="AI22" i="13"/>
  <c r="AI30" i="11"/>
  <c r="AI29" i="11"/>
  <c r="AI11" i="11"/>
  <c r="AI13" i="11"/>
  <c r="AI15" i="11"/>
  <c r="U29" i="13"/>
  <c r="AI18" i="11"/>
  <c r="AI22" i="11"/>
  <c r="AI23" i="11"/>
  <c r="AI24" i="11"/>
  <c r="AG34" i="11"/>
  <c r="AK34" i="11" s="1"/>
  <c r="I37" i="13"/>
  <c r="I37" i="11"/>
  <c r="W14" i="21"/>
  <c r="X14" i="21" s="1"/>
  <c r="I14" i="21"/>
  <c r="I18" i="21"/>
  <c r="U19" i="21"/>
  <c r="U23" i="21"/>
  <c r="I25" i="21"/>
  <c r="K25" i="21" s="1"/>
  <c r="W25" i="21"/>
  <c r="X25" i="21" s="1"/>
  <c r="I26" i="21"/>
  <c r="W26" i="21"/>
  <c r="I31" i="21"/>
  <c r="W31" i="21"/>
  <c r="I33" i="21"/>
  <c r="I40" i="21"/>
  <c r="U38" i="21"/>
  <c r="W11" i="13"/>
  <c r="X11" i="13" s="1"/>
  <c r="W16" i="13"/>
  <c r="X16" i="13" s="1"/>
  <c r="W29" i="13"/>
  <c r="X29" i="13" s="1"/>
  <c r="W30" i="13"/>
  <c r="X30" i="13" s="1"/>
  <c r="G9" i="13"/>
  <c r="G9" i="11"/>
  <c r="I18" i="13"/>
  <c r="K18" i="13" s="1"/>
  <c r="I18" i="11"/>
  <c r="I19" i="13"/>
  <c r="K19" i="13" s="1"/>
  <c r="I19" i="11"/>
  <c r="I20" i="13"/>
  <c r="K20" i="13" s="1"/>
  <c r="I20" i="11"/>
  <c r="I21" i="13"/>
  <c r="I21" i="11"/>
  <c r="I22" i="13"/>
  <c r="K22" i="13" s="1"/>
  <c r="I22" i="11"/>
  <c r="I23" i="13"/>
  <c r="I23" i="11"/>
  <c r="I24" i="13"/>
  <c r="I24" i="11"/>
  <c r="K24" i="11" s="1"/>
  <c r="I25" i="13"/>
  <c r="I25" i="11"/>
  <c r="I26" i="13"/>
  <c r="K26" i="13" s="1"/>
  <c r="I26" i="11"/>
  <c r="G27" i="13"/>
  <c r="G27" i="11"/>
  <c r="I33" i="13"/>
  <c r="I33" i="11"/>
  <c r="K33" i="11" s="1"/>
  <c r="U34" i="13"/>
  <c r="Y34" i="13" s="1"/>
  <c r="AG35" i="11"/>
  <c r="AK35" i="11" s="1"/>
  <c r="AG36" i="11"/>
  <c r="I10" i="21"/>
  <c r="I35" i="21"/>
  <c r="K35" i="21" s="1"/>
  <c r="I36" i="21"/>
  <c r="W18" i="11"/>
  <c r="X18" i="11" s="1"/>
  <c r="W21" i="11"/>
  <c r="X21" i="11" s="1"/>
  <c r="W22" i="11"/>
  <c r="X22" i="11" s="1"/>
  <c r="W23" i="11"/>
  <c r="W24" i="11"/>
  <c r="X24" i="11" s="1"/>
  <c r="W25" i="11"/>
  <c r="K24" i="13"/>
  <c r="I9" i="13"/>
  <c r="I9" i="11"/>
  <c r="AI26" i="11"/>
  <c r="L34" i="13"/>
  <c r="U35" i="13"/>
  <c r="Y35" i="13" s="1"/>
  <c r="U12" i="21"/>
  <c r="I23" i="21"/>
  <c r="I28" i="21"/>
  <c r="K21" i="11"/>
  <c r="I10" i="13"/>
  <c r="I10" i="11"/>
  <c r="I11" i="13"/>
  <c r="I11" i="11"/>
  <c r="K11" i="11" s="1"/>
  <c r="AG11" i="11"/>
  <c r="AK11" i="11" s="1"/>
  <c r="I12" i="13"/>
  <c r="I12" i="11"/>
  <c r="AG12" i="11"/>
  <c r="AK12" i="11" s="1"/>
  <c r="I13" i="13"/>
  <c r="I13" i="11"/>
  <c r="AG13" i="11"/>
  <c r="AK13" i="11" s="1"/>
  <c r="I14" i="13"/>
  <c r="I14" i="11"/>
  <c r="I15" i="13"/>
  <c r="I15" i="11"/>
  <c r="AG15" i="11"/>
  <c r="AK15" i="11" s="1"/>
  <c r="I16" i="13"/>
  <c r="K16" i="13" s="1"/>
  <c r="I16" i="11"/>
  <c r="G17" i="13"/>
  <c r="G17" i="11"/>
  <c r="I28" i="13"/>
  <c r="K28" i="13" s="1"/>
  <c r="I28" i="11"/>
  <c r="K28" i="11" s="1"/>
  <c r="I29" i="13"/>
  <c r="K29" i="13" s="1"/>
  <c r="I29" i="11"/>
  <c r="I30" i="13"/>
  <c r="K30" i="13" s="1"/>
  <c r="I30" i="11"/>
  <c r="I31" i="13"/>
  <c r="I31" i="11"/>
  <c r="AG31" i="11"/>
  <c r="AK31" i="11" s="1"/>
  <c r="G32" i="13"/>
  <c r="G32" i="11"/>
  <c r="I11" i="21"/>
  <c r="K11" i="21" s="1"/>
  <c r="I16" i="21"/>
  <c r="K16" i="21" s="1"/>
  <c r="I20" i="21"/>
  <c r="I22" i="21"/>
  <c r="K22" i="21" s="1"/>
  <c r="AL22" i="21"/>
  <c r="AJ22" i="21"/>
  <c r="I24" i="21"/>
  <c r="K24" i="21" s="1"/>
  <c r="I29" i="21"/>
  <c r="W29" i="21"/>
  <c r="X29" i="21" s="1"/>
  <c r="I34" i="21"/>
  <c r="I38" i="21"/>
  <c r="W10" i="11"/>
  <c r="W12" i="11"/>
  <c r="W13" i="11"/>
  <c r="W14" i="11"/>
  <c r="W15" i="11"/>
  <c r="W16" i="11"/>
  <c r="X16" i="11" s="1"/>
  <c r="W28" i="11"/>
  <c r="W29" i="11"/>
  <c r="X29" i="11" s="1"/>
  <c r="W30" i="11"/>
  <c r="X30" i="11" s="1"/>
  <c r="W31" i="11"/>
  <c r="K33" i="13"/>
  <c r="W39" i="13"/>
  <c r="W40" i="13"/>
  <c r="I36" i="11"/>
  <c r="K36" i="11" s="1"/>
  <c r="G37" i="11"/>
  <c r="AG39" i="11"/>
  <c r="AK39" i="11" s="1"/>
  <c r="I40" i="11"/>
  <c r="I36" i="13"/>
  <c r="G37" i="13"/>
  <c r="I40" i="13"/>
  <c r="G20" i="38"/>
  <c r="W34" i="11"/>
  <c r="W35" i="11"/>
  <c r="I35" i="11"/>
  <c r="I39" i="11"/>
  <c r="I39" i="13"/>
  <c r="G17" i="21"/>
  <c r="G18" i="21"/>
  <c r="G20" i="21"/>
  <c r="G21" i="21"/>
  <c r="G33" i="21"/>
  <c r="G34" i="21"/>
  <c r="G36" i="21"/>
  <c r="G38" i="21"/>
  <c r="G40" i="21"/>
  <c r="K40" i="21" s="1"/>
  <c r="I34" i="11"/>
  <c r="I38" i="11"/>
  <c r="I38" i="13"/>
  <c r="K38" i="13" s="1"/>
  <c r="AI13" i="21"/>
  <c r="AI21" i="21"/>
  <c r="AI25" i="21"/>
  <c r="AI29" i="21"/>
  <c r="G9" i="21"/>
  <c r="G10" i="21"/>
  <c r="G13" i="21"/>
  <c r="G14" i="21"/>
  <c r="K14" i="21" s="1"/>
  <c r="G28" i="21"/>
  <c r="G29" i="21"/>
  <c r="G30" i="21"/>
  <c r="W40" i="11"/>
  <c r="G10" i="38"/>
  <c r="G12" i="38"/>
  <c r="G16" i="38"/>
  <c r="G28" i="38"/>
  <c r="G36" i="38"/>
  <c r="G14" i="38"/>
  <c r="G21" i="38"/>
  <c r="G25" i="38"/>
  <c r="G11" i="38"/>
  <c r="G18" i="38"/>
  <c r="G22" i="38"/>
  <c r="G26" i="38"/>
  <c r="G30" i="38"/>
  <c r="G34" i="38"/>
  <c r="G38" i="38"/>
  <c r="G15" i="38"/>
  <c r="G19" i="38"/>
  <c r="G35" i="38"/>
  <c r="G39" i="38"/>
  <c r="I24" i="45"/>
  <c r="AI24" i="45"/>
  <c r="I11" i="48"/>
  <c r="K11" i="48" s="1"/>
  <c r="I11" i="43"/>
  <c r="K11" i="43" s="1"/>
  <c r="G37" i="43"/>
  <c r="G41" i="43"/>
  <c r="I33" i="43"/>
  <c r="K33" i="43" s="1"/>
  <c r="AG29" i="45"/>
  <c r="J31" i="45"/>
  <c r="L31" i="45"/>
  <c r="M31" i="45"/>
  <c r="I15" i="48"/>
  <c r="I15" i="43"/>
  <c r="I19" i="48"/>
  <c r="I19" i="43"/>
  <c r="K19" i="43" s="1"/>
  <c r="I29" i="43"/>
  <c r="K29" i="43" s="1"/>
  <c r="I10" i="43"/>
  <c r="I14" i="43"/>
  <c r="I18" i="43"/>
  <c r="I21" i="43"/>
  <c r="I23" i="48"/>
  <c r="I23" i="43"/>
  <c r="I25" i="43"/>
  <c r="I28" i="43"/>
  <c r="I36" i="48"/>
  <c r="K36" i="48" s="1"/>
  <c r="I36" i="43"/>
  <c r="K36" i="43" s="1"/>
  <c r="I40" i="43"/>
  <c r="K40" i="43" s="1"/>
  <c r="I18" i="45"/>
  <c r="L34" i="45"/>
  <c r="M34" i="45"/>
  <c r="AI34" i="45"/>
  <c r="AG36" i="45"/>
  <c r="AG39" i="45"/>
  <c r="AK39" i="45" s="1"/>
  <c r="G32" i="43"/>
  <c r="G9" i="43"/>
  <c r="I13" i="43"/>
  <c r="K13" i="43" s="1"/>
  <c r="I31" i="43"/>
  <c r="I35" i="48"/>
  <c r="K35" i="48" s="1"/>
  <c r="I35" i="43"/>
  <c r="I39" i="48"/>
  <c r="K39" i="48" s="1"/>
  <c r="I39" i="43"/>
  <c r="K39" i="43" s="1"/>
  <c r="I20" i="45"/>
  <c r="K20" i="45" s="1"/>
  <c r="AI20" i="45"/>
  <c r="I12" i="43"/>
  <c r="I16" i="48"/>
  <c r="K16" i="48" s="1"/>
  <c r="I16" i="43"/>
  <c r="K16" i="43" s="1"/>
  <c r="I20" i="43"/>
  <c r="I22" i="43"/>
  <c r="I24" i="48"/>
  <c r="K24" i="48" s="1"/>
  <c r="I24" i="43"/>
  <c r="I26" i="43"/>
  <c r="K26" i="43" s="1"/>
  <c r="I30" i="43"/>
  <c r="K30" i="43" s="1"/>
  <c r="I34" i="43"/>
  <c r="K34" i="43" s="1"/>
  <c r="I38" i="43"/>
  <c r="G9" i="45"/>
  <c r="I22" i="45"/>
  <c r="AI22" i="45"/>
  <c r="AL26" i="45"/>
  <c r="I11" i="45"/>
  <c r="K11" i="45" s="1"/>
  <c r="I13" i="45"/>
  <c r="AI13" i="45"/>
  <c r="I15" i="45"/>
  <c r="K15" i="45" s="1"/>
  <c r="G17" i="45"/>
  <c r="J30" i="45"/>
  <c r="L30" i="45"/>
  <c r="M30" i="45"/>
  <c r="J33" i="45"/>
  <c r="L33" i="45"/>
  <c r="M33" i="45"/>
  <c r="AI33" i="45"/>
  <c r="AG35" i="45"/>
  <c r="AK35" i="45" s="1"/>
  <c r="AG38" i="45"/>
  <c r="L40" i="45"/>
  <c r="M40" i="45"/>
  <c r="K22" i="45"/>
  <c r="K30" i="45"/>
  <c r="I19" i="45"/>
  <c r="K19" i="45" s="1"/>
  <c r="AI19" i="45"/>
  <c r="I21" i="45"/>
  <c r="AI21" i="45"/>
  <c r="AK21" i="45" s="1"/>
  <c r="I23" i="45"/>
  <c r="K23" i="45" s="1"/>
  <c r="AI23" i="45"/>
  <c r="AK23" i="45" s="1"/>
  <c r="I25" i="45"/>
  <c r="AI25" i="45"/>
  <c r="J29" i="45"/>
  <c r="L29" i="45"/>
  <c r="M29" i="45"/>
  <c r="AG31" i="45"/>
  <c r="AG34" i="45"/>
  <c r="AK34" i="45" s="1"/>
  <c r="J36" i="45"/>
  <c r="L36" i="45"/>
  <c r="M36" i="45"/>
  <c r="AG37" i="45"/>
  <c r="L39" i="45"/>
  <c r="M39" i="45"/>
  <c r="K29" i="45"/>
  <c r="I10" i="45"/>
  <c r="AG10" i="45"/>
  <c r="AK10" i="45" s="1"/>
  <c r="I12" i="45"/>
  <c r="K12" i="45" s="1"/>
  <c r="I14" i="45"/>
  <c r="AI14" i="45"/>
  <c r="I16" i="45"/>
  <c r="K16" i="45" s="1"/>
  <c r="G27" i="45"/>
  <c r="J28" i="45"/>
  <c r="L28" i="45"/>
  <c r="M28" i="45"/>
  <c r="AG30" i="45"/>
  <c r="AG33" i="45"/>
  <c r="L35" i="45"/>
  <c r="M35" i="45"/>
  <c r="J38" i="45"/>
  <c r="L38" i="45"/>
  <c r="M38" i="45"/>
  <c r="K28" i="45"/>
  <c r="K33" i="45"/>
  <c r="K38" i="45"/>
  <c r="AJ11" i="50"/>
  <c r="AL11" i="50"/>
  <c r="AG16" i="50"/>
  <c r="L23" i="50"/>
  <c r="M23" i="50"/>
  <c r="I37" i="45"/>
  <c r="K37" i="45" s="1"/>
  <c r="G23" i="48"/>
  <c r="AM13" i="50"/>
  <c r="AJ13" i="50"/>
  <c r="AL13" i="50"/>
  <c r="L18" i="50"/>
  <c r="J18" i="50"/>
  <c r="M18" i="50"/>
  <c r="AL35" i="50"/>
  <c r="L16" i="50"/>
  <c r="J16" i="50"/>
  <c r="M16" i="50"/>
  <c r="L19" i="50"/>
  <c r="J19" i="50"/>
  <c r="M19" i="50"/>
  <c r="L20" i="50"/>
  <c r="M20" i="50"/>
  <c r="G18" i="48"/>
  <c r="G19" i="48"/>
  <c r="L15" i="50"/>
  <c r="J15" i="50"/>
  <c r="M15" i="50"/>
  <c r="L21" i="50"/>
  <c r="M21" i="50"/>
  <c r="L22" i="50"/>
  <c r="M22" i="50"/>
  <c r="L24" i="50"/>
  <c r="J24" i="50"/>
  <c r="M24" i="50"/>
  <c r="L27" i="50"/>
  <c r="AL30" i="50"/>
  <c r="AK13" i="50"/>
  <c r="AJ10" i="50"/>
  <c r="AL10" i="50"/>
  <c r="AM12" i="50"/>
  <c r="AJ12" i="50"/>
  <c r="AL12" i="50"/>
  <c r="AL25" i="50"/>
  <c r="AG30" i="50"/>
  <c r="AJ31" i="50"/>
  <c r="AJ33" i="50"/>
  <c r="AI39" i="50"/>
  <c r="J36" i="50"/>
  <c r="L40" i="50"/>
  <c r="K15" i="50"/>
  <c r="K16" i="50"/>
  <c r="K18" i="50"/>
  <c r="K19" i="50"/>
  <c r="K24" i="50"/>
  <c r="G17" i="50"/>
  <c r="AG29" i="50"/>
  <c r="L31" i="50"/>
  <c r="J31" i="50"/>
  <c r="L33" i="50"/>
  <c r="J33" i="50"/>
  <c r="AI19" i="50"/>
  <c r="AI21" i="50"/>
  <c r="AI23" i="50"/>
  <c r="AI32" i="50"/>
  <c r="M35" i="50"/>
  <c r="AG10" i="50"/>
  <c r="AJ14" i="50"/>
  <c r="AL14" i="50"/>
  <c r="AG26" i="50"/>
  <c r="AG28" i="50"/>
  <c r="AG34" i="50"/>
  <c r="AK34" i="50" s="1"/>
  <c r="AI36" i="50"/>
  <c r="U37" i="50"/>
  <c r="L38" i="50"/>
  <c r="W32" i="50"/>
  <c r="X32" i="50" s="1"/>
  <c r="K31" i="50"/>
  <c r="I32" i="50"/>
  <c r="K33" i="50"/>
  <c r="G9" i="50"/>
  <c r="AG25" i="50"/>
  <c r="AJ26" i="50"/>
  <c r="AL26" i="50"/>
  <c r="AG31" i="50"/>
  <c r="AG33" i="50"/>
  <c r="AL34" i="50"/>
  <c r="L14" i="50"/>
  <c r="J14" i="50"/>
  <c r="AI20" i="50"/>
  <c r="AI22" i="50"/>
  <c r="I10" i="50"/>
  <c r="I11" i="50"/>
  <c r="K11" i="50" s="1"/>
  <c r="I12" i="50"/>
  <c r="K12" i="50" s="1"/>
  <c r="I13" i="50"/>
  <c r="I25" i="50"/>
  <c r="B42" i="58"/>
  <c r="B42" i="59"/>
  <c r="J40" i="61"/>
  <c r="J26" i="63"/>
  <c r="B42" i="63"/>
  <c r="F36" i="60"/>
  <c r="G36" i="60" s="1"/>
  <c r="J16" i="60"/>
  <c r="B42" i="60"/>
  <c r="I26" i="58"/>
  <c r="I36" i="58"/>
  <c r="J36" i="58" s="1"/>
  <c r="I8" i="59"/>
  <c r="J39" i="61"/>
  <c r="I26" i="62"/>
  <c r="J26" i="62" s="1"/>
  <c r="F31" i="62"/>
  <c r="G31" i="62" s="1"/>
  <c r="I36" i="61"/>
  <c r="J37" i="61"/>
  <c r="I31" i="63"/>
  <c r="J35" i="63"/>
  <c r="I16" i="58"/>
  <c r="I8" i="62"/>
  <c r="F26" i="62"/>
  <c r="G26" i="62" s="1"/>
  <c r="J28" i="62"/>
  <c r="J35" i="62"/>
  <c r="J26" i="61"/>
  <c r="I8" i="61"/>
  <c r="I40" i="61" s="1"/>
  <c r="J30" i="62"/>
  <c r="I36" i="62"/>
  <c r="D36" i="59"/>
  <c r="H31" i="60"/>
  <c r="I37" i="60"/>
  <c r="I36" i="60" s="1"/>
  <c r="C16" i="61"/>
  <c r="C36" i="61"/>
  <c r="B41" i="61"/>
  <c r="C16" i="62"/>
  <c r="H16" i="62"/>
  <c r="H41" i="62"/>
  <c r="C31" i="63"/>
  <c r="D31" i="63" s="1"/>
  <c r="H41" i="59"/>
  <c r="D36" i="60"/>
  <c r="B40" i="62"/>
  <c r="B41" i="62"/>
  <c r="I40" i="63"/>
  <c r="C26" i="58"/>
  <c r="C8" i="59"/>
  <c r="H16" i="59"/>
  <c r="C26" i="59"/>
  <c r="C31" i="59"/>
  <c r="F31" i="59" s="1"/>
  <c r="H36" i="60"/>
  <c r="J36" i="60" s="1"/>
  <c r="C8" i="62"/>
  <c r="C40" i="62" s="1"/>
  <c r="F26" i="63"/>
  <c r="H40" i="63"/>
  <c r="J40" i="63" s="1"/>
  <c r="H16" i="58"/>
  <c r="I40" i="60"/>
  <c r="J16" i="61"/>
  <c r="H36" i="63"/>
  <c r="K19" i="48" l="1"/>
  <c r="K26" i="50"/>
  <c r="L29" i="50"/>
  <c r="J40" i="50"/>
  <c r="AM35" i="50"/>
  <c r="K29" i="21"/>
  <c r="AK31" i="50"/>
  <c r="K29" i="50"/>
  <c r="M37" i="50"/>
  <c r="AJ28" i="45"/>
  <c r="M34" i="50"/>
  <c r="J37" i="50"/>
  <c r="K37" i="50"/>
  <c r="J29" i="50"/>
  <c r="AM35" i="45"/>
  <c r="C42" i="60"/>
  <c r="D41" i="60"/>
  <c r="AI31" i="45"/>
  <c r="AK31" i="45" s="1"/>
  <c r="AJ34" i="21"/>
  <c r="AL34" i="21"/>
  <c r="AK15" i="50"/>
  <c r="F36" i="59"/>
  <c r="G36" i="59" s="1"/>
  <c r="K37" i="11"/>
  <c r="F16" i="62"/>
  <c r="G16" i="62" s="1"/>
  <c r="L36" i="50"/>
  <c r="AL35" i="45"/>
  <c r="G24" i="38"/>
  <c r="AJ30" i="21"/>
  <c r="I32" i="11"/>
  <c r="K32" i="11" s="1"/>
  <c r="AL14" i="21"/>
  <c r="W30" i="21"/>
  <c r="X30" i="21" s="1"/>
  <c r="C41" i="62"/>
  <c r="W22" i="21"/>
  <c r="X22" i="21" s="1"/>
  <c r="I32" i="13"/>
  <c r="L32" i="13" s="1"/>
  <c r="I21" i="21"/>
  <c r="K21" i="21" s="1"/>
  <c r="J36" i="59"/>
  <c r="J37" i="59"/>
  <c r="W24" i="13"/>
  <c r="X24" i="13" s="1"/>
  <c r="AK30" i="45"/>
  <c r="K37" i="13"/>
  <c r="I30" i="21"/>
  <c r="M30" i="21" s="1"/>
  <c r="W21" i="21"/>
  <c r="X21" i="21" s="1"/>
  <c r="AL15" i="50"/>
  <c r="M40" i="50"/>
  <c r="AM34" i="50"/>
  <c r="AJ15" i="50"/>
  <c r="AJ30" i="45"/>
  <c r="G23" i="38"/>
  <c r="G37" i="38"/>
  <c r="G33" i="38"/>
  <c r="K36" i="21"/>
  <c r="M35" i="13"/>
  <c r="AG29" i="11"/>
  <c r="AK29" i="11" s="1"/>
  <c r="I27" i="11"/>
  <c r="AI14" i="11"/>
  <c r="J41" i="59"/>
  <c r="D41" i="62"/>
  <c r="M36" i="50"/>
  <c r="G40" i="38"/>
  <c r="W18" i="21"/>
  <c r="X18" i="21" s="1"/>
  <c r="I27" i="13"/>
  <c r="K27" i="13" s="1"/>
  <c r="AM29" i="45"/>
  <c r="AK29" i="45"/>
  <c r="M27" i="50"/>
  <c r="K27" i="50"/>
  <c r="AL28" i="50"/>
  <c r="AI18" i="21"/>
  <c r="U33" i="11"/>
  <c r="AG33" i="13"/>
  <c r="U29" i="21"/>
  <c r="Y29" i="21" s="1"/>
  <c r="AG40" i="48"/>
  <c r="U40" i="48"/>
  <c r="I36" i="63"/>
  <c r="F36" i="63" s="1"/>
  <c r="G36" i="63" s="1"/>
  <c r="J37" i="63"/>
  <c r="M30" i="50"/>
  <c r="K30" i="50"/>
  <c r="L30" i="50"/>
  <c r="U27" i="43"/>
  <c r="U10" i="48"/>
  <c r="AG10" i="48"/>
  <c r="G31" i="38"/>
  <c r="I19" i="21"/>
  <c r="I12" i="21"/>
  <c r="J12" i="21" s="1"/>
  <c r="I12" i="48"/>
  <c r="K12" i="48" s="1"/>
  <c r="I40" i="48"/>
  <c r="K40" i="48" s="1"/>
  <c r="J31" i="60"/>
  <c r="H42" i="60"/>
  <c r="I42" i="58"/>
  <c r="I27" i="45"/>
  <c r="M27" i="45" s="1"/>
  <c r="I41" i="60"/>
  <c r="F41" i="60" s="1"/>
  <c r="G41" i="60" s="1"/>
  <c r="I42" i="60"/>
  <c r="J31" i="61"/>
  <c r="H41" i="61"/>
  <c r="H42" i="61" s="1"/>
  <c r="M39" i="50"/>
  <c r="L39" i="50"/>
  <c r="K39" i="50"/>
  <c r="J39" i="50"/>
  <c r="M28" i="50"/>
  <c r="L28" i="50"/>
  <c r="K28" i="50"/>
  <c r="U32" i="48"/>
  <c r="G29" i="38"/>
  <c r="AG11" i="50"/>
  <c r="W11" i="11"/>
  <c r="X11" i="11" s="1"/>
  <c r="F36" i="58"/>
  <c r="G36" i="58" s="1"/>
  <c r="D42" i="60"/>
  <c r="G13" i="38"/>
  <c r="I17" i="13"/>
  <c r="I17" i="11"/>
  <c r="L17" i="11" s="1"/>
  <c r="W33" i="21"/>
  <c r="X33" i="21" s="1"/>
  <c r="U36" i="13"/>
  <c r="AI19" i="13"/>
  <c r="W19" i="11"/>
  <c r="X19" i="11" s="1"/>
  <c r="U9" i="11"/>
  <c r="U9" i="13"/>
  <c r="AG23" i="43"/>
  <c r="AK23" i="43" s="1"/>
  <c r="AG28" i="43"/>
  <c r="W10" i="21"/>
  <c r="X10" i="21" s="1"/>
  <c r="AG30" i="13"/>
  <c r="U30" i="11"/>
  <c r="I41" i="61"/>
  <c r="K33" i="21"/>
  <c r="I40" i="58"/>
  <c r="AK33" i="45"/>
  <c r="K13" i="21"/>
  <c r="K38" i="21"/>
  <c r="U37" i="13"/>
  <c r="U28" i="11"/>
  <c r="Y28" i="11" s="1"/>
  <c r="AI23" i="13"/>
  <c r="AL23" i="13" s="1"/>
  <c r="U16" i="11"/>
  <c r="Y16" i="11" s="1"/>
  <c r="U41" i="43"/>
  <c r="AI24" i="13"/>
  <c r="I41" i="63"/>
  <c r="D16" i="62"/>
  <c r="AG25" i="43"/>
  <c r="AK25" i="43" s="1"/>
  <c r="AG10" i="43"/>
  <c r="AK10" i="43" s="1"/>
  <c r="AG17" i="43"/>
  <c r="J31" i="62"/>
  <c r="AG13" i="45"/>
  <c r="AK13" i="45" s="1"/>
  <c r="AG21" i="43"/>
  <c r="AK21" i="43" s="1"/>
  <c r="AG39" i="21"/>
  <c r="AI25" i="13"/>
  <c r="AL25" i="13" s="1"/>
  <c r="J38" i="50"/>
  <c r="K38" i="50"/>
  <c r="K30" i="21"/>
  <c r="AJ29" i="45"/>
  <c r="W27" i="45"/>
  <c r="X27" i="45" s="1"/>
  <c r="W33" i="11"/>
  <c r="X33" i="11" s="1"/>
  <c r="K32" i="13"/>
  <c r="G42" i="48"/>
  <c r="L26" i="50"/>
  <c r="J26" i="50"/>
  <c r="W26" i="11"/>
  <c r="X26" i="11" s="1"/>
  <c r="AI26" i="13"/>
  <c r="K17" i="13"/>
  <c r="K23" i="48"/>
  <c r="I17" i="50"/>
  <c r="K17" i="50" s="1"/>
  <c r="K18" i="21"/>
  <c r="I32" i="45"/>
  <c r="J32" i="45" s="1"/>
  <c r="W32" i="45"/>
  <c r="X32" i="45" s="1"/>
  <c r="AI21" i="11"/>
  <c r="AJ21" i="11" s="1"/>
  <c r="AK13" i="21"/>
  <c r="K9" i="11"/>
  <c r="Y11" i="13"/>
  <c r="F26" i="59"/>
  <c r="C41" i="59"/>
  <c r="J36" i="62"/>
  <c r="F36" i="62"/>
  <c r="G36" i="62" s="1"/>
  <c r="C41" i="58"/>
  <c r="F26" i="58"/>
  <c r="G26" i="58" s="1"/>
  <c r="L13" i="50"/>
  <c r="J13" i="50"/>
  <c r="M13" i="50"/>
  <c r="K13" i="50"/>
  <c r="I42" i="50"/>
  <c r="AK25" i="50"/>
  <c r="AM25" i="50"/>
  <c r="AG9" i="50"/>
  <c r="U17" i="50"/>
  <c r="G17" i="48"/>
  <c r="AI27" i="50"/>
  <c r="L13" i="45"/>
  <c r="M13" i="45"/>
  <c r="M38" i="43"/>
  <c r="J38" i="43"/>
  <c r="L38" i="43"/>
  <c r="I34" i="48"/>
  <c r="M24" i="43"/>
  <c r="L24" i="43"/>
  <c r="I22" i="48"/>
  <c r="M12" i="43"/>
  <c r="J12" i="43"/>
  <c r="L12" i="43"/>
  <c r="K12" i="43"/>
  <c r="J18" i="45"/>
  <c r="L18" i="45"/>
  <c r="M18" i="45"/>
  <c r="K18" i="45"/>
  <c r="I28" i="48"/>
  <c r="AI23" i="43"/>
  <c r="M21" i="43"/>
  <c r="L21" i="43"/>
  <c r="M18" i="43"/>
  <c r="J18" i="43"/>
  <c r="L18" i="43"/>
  <c r="K18" i="43"/>
  <c r="I14" i="48"/>
  <c r="I10" i="48"/>
  <c r="G9" i="38"/>
  <c r="J20" i="21"/>
  <c r="L20" i="21"/>
  <c r="M20" i="21"/>
  <c r="AG21" i="21"/>
  <c r="AK21" i="21" s="1"/>
  <c r="J28" i="21"/>
  <c r="M28" i="21"/>
  <c r="L28" i="21"/>
  <c r="L25" i="50"/>
  <c r="M25" i="50"/>
  <c r="L10" i="50"/>
  <c r="J10" i="50"/>
  <c r="M10" i="50"/>
  <c r="AL20" i="50"/>
  <c r="AG32" i="50"/>
  <c r="AK32" i="50" s="1"/>
  <c r="AG18" i="50"/>
  <c r="I9" i="50"/>
  <c r="K9" i="50" s="1"/>
  <c r="AJ32" i="50"/>
  <c r="AL32" i="50"/>
  <c r="AM39" i="50"/>
  <c r="AJ39" i="50"/>
  <c r="AL39" i="50"/>
  <c r="AK39" i="50"/>
  <c r="J23" i="45"/>
  <c r="L23" i="45"/>
  <c r="M23" i="45"/>
  <c r="J19" i="45"/>
  <c r="L19" i="45"/>
  <c r="M19" i="45"/>
  <c r="AG28" i="45"/>
  <c r="M11" i="43"/>
  <c r="J11" i="43"/>
  <c r="L11" i="43"/>
  <c r="AL24" i="45"/>
  <c r="AL25" i="21"/>
  <c r="AJ25" i="21"/>
  <c r="W20" i="21"/>
  <c r="X20" i="21" s="1"/>
  <c r="AI20" i="21"/>
  <c r="G41" i="21"/>
  <c r="U36" i="21"/>
  <c r="L9" i="13"/>
  <c r="M9" i="13"/>
  <c r="J9" i="13"/>
  <c r="C42" i="62"/>
  <c r="J16" i="62"/>
  <c r="H42" i="62"/>
  <c r="H40" i="62"/>
  <c r="F36" i="61"/>
  <c r="G36" i="61" s="1"/>
  <c r="D36" i="61"/>
  <c r="AK33" i="50"/>
  <c r="AM33" i="50"/>
  <c r="AM36" i="50"/>
  <c r="AJ36" i="50"/>
  <c r="AL36" i="50"/>
  <c r="AK36" i="50"/>
  <c r="AK28" i="50"/>
  <c r="AM28" i="50"/>
  <c r="M35" i="43"/>
  <c r="J35" i="43"/>
  <c r="L35" i="43"/>
  <c r="K35" i="43"/>
  <c r="I31" i="48"/>
  <c r="U28" i="21"/>
  <c r="AG34" i="21"/>
  <c r="AG18" i="21"/>
  <c r="U11" i="21"/>
  <c r="L36" i="13"/>
  <c r="M36" i="13"/>
  <c r="J36" i="13"/>
  <c r="K36" i="13"/>
  <c r="AG38" i="13"/>
  <c r="X28" i="11"/>
  <c r="W38" i="21"/>
  <c r="X38" i="21" s="1"/>
  <c r="J34" i="21"/>
  <c r="M34" i="21"/>
  <c r="L34" i="21"/>
  <c r="L31" i="13"/>
  <c r="M31" i="13"/>
  <c r="L30" i="11"/>
  <c r="M30" i="11"/>
  <c r="J30" i="11"/>
  <c r="K30" i="11"/>
  <c r="C41" i="61"/>
  <c r="D41" i="61" s="1"/>
  <c r="F42" i="60"/>
  <c r="G42" i="60" s="1"/>
  <c r="K10" i="50"/>
  <c r="J31" i="63"/>
  <c r="I42" i="63"/>
  <c r="AK26" i="50"/>
  <c r="AM26" i="50"/>
  <c r="AK10" i="50"/>
  <c r="AM10" i="50"/>
  <c r="W27" i="50"/>
  <c r="X27" i="50" s="1"/>
  <c r="AM19" i="50"/>
  <c r="AJ19" i="50"/>
  <c r="AL19" i="50"/>
  <c r="AK19" i="50"/>
  <c r="G37" i="48"/>
  <c r="AK30" i="50"/>
  <c r="AM30" i="50"/>
  <c r="AM29" i="50"/>
  <c r="AJ29" i="50"/>
  <c r="AL29" i="50"/>
  <c r="U17" i="45"/>
  <c r="W9" i="45"/>
  <c r="X9" i="45" s="1"/>
  <c r="U39" i="48"/>
  <c r="U36" i="48"/>
  <c r="AG34" i="48"/>
  <c r="U31" i="48"/>
  <c r="AG29" i="48"/>
  <c r="U25" i="48"/>
  <c r="AG21" i="48"/>
  <c r="AG16" i="48"/>
  <c r="U14" i="48"/>
  <c r="AG12" i="48"/>
  <c r="M19" i="43"/>
  <c r="J19" i="43"/>
  <c r="L19" i="43"/>
  <c r="L15" i="48"/>
  <c r="M15" i="48"/>
  <c r="J15" i="48"/>
  <c r="K15" i="48"/>
  <c r="G43" i="43"/>
  <c r="U9" i="21"/>
  <c r="L35" i="11"/>
  <c r="M35" i="11"/>
  <c r="L16" i="11"/>
  <c r="M16" i="11"/>
  <c r="J16" i="11"/>
  <c r="K16" i="11"/>
  <c r="L13" i="11"/>
  <c r="M13" i="11"/>
  <c r="L12" i="11"/>
  <c r="M12" i="11"/>
  <c r="I42" i="13"/>
  <c r="I42" i="11"/>
  <c r="AJ26" i="11"/>
  <c r="AL26" i="11"/>
  <c r="AM40" i="45"/>
  <c r="K38" i="43"/>
  <c r="AG25" i="11"/>
  <c r="AK25" i="11" s="1"/>
  <c r="L10" i="21"/>
  <c r="M10" i="21"/>
  <c r="J10" i="21"/>
  <c r="L26" i="11"/>
  <c r="M26" i="11"/>
  <c r="J26" i="11"/>
  <c r="L25" i="13"/>
  <c r="M25" i="13"/>
  <c r="L22" i="11"/>
  <c r="M22" i="11"/>
  <c r="J22" i="11"/>
  <c r="L21" i="13"/>
  <c r="M21" i="13"/>
  <c r="J21" i="13"/>
  <c r="L19" i="11"/>
  <c r="M19" i="11"/>
  <c r="J19" i="11"/>
  <c r="L18" i="13"/>
  <c r="M18" i="13"/>
  <c r="J18" i="13"/>
  <c r="I32" i="21"/>
  <c r="J21" i="21"/>
  <c r="M21" i="21"/>
  <c r="I17" i="21"/>
  <c r="M12" i="21"/>
  <c r="L37" i="11"/>
  <c r="M37" i="11"/>
  <c r="J37" i="11"/>
  <c r="U24" i="13"/>
  <c r="AL13" i="11"/>
  <c r="AM13" i="11"/>
  <c r="AJ24" i="13"/>
  <c r="AL24" i="13"/>
  <c r="AI33" i="11"/>
  <c r="AL31" i="11"/>
  <c r="AM31" i="11"/>
  <c r="U32" i="11"/>
  <c r="AL14" i="11"/>
  <c r="K22" i="11"/>
  <c r="Y29" i="13"/>
  <c r="AG33" i="48"/>
  <c r="AG19" i="48"/>
  <c r="AG11" i="48"/>
  <c r="AL13" i="45"/>
  <c r="U9" i="45"/>
  <c r="I37" i="43"/>
  <c r="K37" i="43" s="1"/>
  <c r="M34" i="43"/>
  <c r="J34" i="43"/>
  <c r="L34" i="43"/>
  <c r="I30" i="48"/>
  <c r="AI24" i="43"/>
  <c r="M22" i="43"/>
  <c r="L22" i="43"/>
  <c r="I20" i="48"/>
  <c r="J20" i="45"/>
  <c r="L20" i="45"/>
  <c r="M20" i="45"/>
  <c r="M31" i="43"/>
  <c r="J31" i="43"/>
  <c r="L31" i="43"/>
  <c r="U17" i="43"/>
  <c r="I13" i="48"/>
  <c r="U32" i="43"/>
  <c r="M28" i="43"/>
  <c r="J28" i="43"/>
  <c r="L28" i="43"/>
  <c r="I25" i="48"/>
  <c r="AI21" i="43"/>
  <c r="I17" i="43"/>
  <c r="M14" i="43"/>
  <c r="L14" i="43"/>
  <c r="I9" i="43"/>
  <c r="K9" i="43" s="1"/>
  <c r="M15" i="43"/>
  <c r="J15" i="43"/>
  <c r="L15" i="43"/>
  <c r="AG20" i="45"/>
  <c r="AK20" i="45" s="1"/>
  <c r="I33" i="48"/>
  <c r="G17" i="38"/>
  <c r="G32" i="38"/>
  <c r="U22" i="21"/>
  <c r="U33" i="21"/>
  <c r="Y33" i="21" s="1"/>
  <c r="U13" i="21"/>
  <c r="Y13" i="21" s="1"/>
  <c r="AL29" i="21"/>
  <c r="AJ29" i="21"/>
  <c r="AL21" i="21"/>
  <c r="AJ21" i="21"/>
  <c r="AI16" i="21"/>
  <c r="L34" i="11"/>
  <c r="M34" i="11"/>
  <c r="G37" i="21"/>
  <c r="AG26" i="21"/>
  <c r="U34" i="21"/>
  <c r="Y34" i="21" s="1"/>
  <c r="L11" i="21"/>
  <c r="M11" i="21"/>
  <c r="J11" i="21"/>
  <c r="L31" i="11"/>
  <c r="M31" i="11"/>
  <c r="L14" i="13"/>
  <c r="M14" i="13"/>
  <c r="L10" i="13"/>
  <c r="M10" i="13"/>
  <c r="I27" i="21"/>
  <c r="AG36" i="13"/>
  <c r="J27" i="13"/>
  <c r="L9" i="11"/>
  <c r="M9" i="11"/>
  <c r="J9" i="11"/>
  <c r="U30" i="21"/>
  <c r="Y30" i="21" s="1"/>
  <c r="U10" i="21"/>
  <c r="Y10" i="21" s="1"/>
  <c r="J39" i="21"/>
  <c r="M39" i="21"/>
  <c r="L39" i="21"/>
  <c r="J35" i="21"/>
  <c r="M35" i="21"/>
  <c r="L35" i="21"/>
  <c r="G42" i="13"/>
  <c r="G42" i="11"/>
  <c r="L25" i="11"/>
  <c r="M25" i="11"/>
  <c r="L21" i="11"/>
  <c r="M21" i="11"/>
  <c r="J21" i="11"/>
  <c r="L18" i="11"/>
  <c r="M18" i="11"/>
  <c r="J18" i="11"/>
  <c r="G41" i="13"/>
  <c r="G41" i="11"/>
  <c r="W28" i="13"/>
  <c r="X28" i="13" s="1"/>
  <c r="AL38" i="21"/>
  <c r="AJ38" i="21"/>
  <c r="M31" i="21"/>
  <c r="L31" i="21"/>
  <c r="M26" i="21"/>
  <c r="L26" i="21"/>
  <c r="AJ24" i="11"/>
  <c r="AL24" i="11"/>
  <c r="AI34" i="11"/>
  <c r="AJ22" i="13"/>
  <c r="AL22" i="13"/>
  <c r="U28" i="13"/>
  <c r="AJ16" i="11"/>
  <c r="AL16" i="11"/>
  <c r="AL12" i="11"/>
  <c r="AM12" i="11"/>
  <c r="AJ26" i="13"/>
  <c r="AL26" i="13"/>
  <c r="K17" i="21"/>
  <c r="Y30" i="11"/>
  <c r="Y11" i="11"/>
  <c r="L14" i="45"/>
  <c r="M14" i="45"/>
  <c r="U38" i="48"/>
  <c r="AG30" i="48"/>
  <c r="AG23" i="48"/>
  <c r="AG13" i="48"/>
  <c r="AL19" i="45"/>
  <c r="AM19" i="45"/>
  <c r="AJ19" i="45"/>
  <c r="B42" i="61"/>
  <c r="I42" i="59"/>
  <c r="I40" i="59"/>
  <c r="L11" i="50"/>
  <c r="J11" i="50"/>
  <c r="M11" i="50"/>
  <c r="G41" i="50"/>
  <c r="L32" i="50"/>
  <c r="J32" i="50"/>
  <c r="M32" i="50"/>
  <c r="AG20" i="50"/>
  <c r="AK20" i="50" s="1"/>
  <c r="AM21" i="50"/>
  <c r="AL21" i="50"/>
  <c r="G9" i="48"/>
  <c r="U32" i="45"/>
  <c r="AL14" i="45"/>
  <c r="AM14" i="45"/>
  <c r="AG9" i="45"/>
  <c r="AG38" i="48"/>
  <c r="U35" i="48"/>
  <c r="U33" i="48"/>
  <c r="U30" i="48"/>
  <c r="U26" i="48"/>
  <c r="U23" i="48"/>
  <c r="U19" i="48"/>
  <c r="U15" i="48"/>
  <c r="U13" i="48"/>
  <c r="U11" i="48"/>
  <c r="L25" i="45"/>
  <c r="M25" i="45"/>
  <c r="J21" i="45"/>
  <c r="L21" i="45"/>
  <c r="M21" i="45"/>
  <c r="J15" i="45"/>
  <c r="L15" i="45"/>
  <c r="M15" i="45"/>
  <c r="J11" i="45"/>
  <c r="M11" i="45"/>
  <c r="L11" i="45"/>
  <c r="J22" i="45"/>
  <c r="L22" i="45"/>
  <c r="M22" i="45"/>
  <c r="M30" i="43"/>
  <c r="J30" i="43"/>
  <c r="L30" i="43"/>
  <c r="I26" i="48"/>
  <c r="AI22" i="43"/>
  <c r="M20" i="43"/>
  <c r="L20" i="43"/>
  <c r="L16" i="48"/>
  <c r="M16" i="48"/>
  <c r="J16" i="48"/>
  <c r="AL20" i="45"/>
  <c r="AJ20" i="45"/>
  <c r="J39" i="48"/>
  <c r="M39" i="48"/>
  <c r="L39" i="48"/>
  <c r="M13" i="43"/>
  <c r="J13" i="43"/>
  <c r="L13" i="43"/>
  <c r="G42" i="43"/>
  <c r="AL34" i="45"/>
  <c r="AM34" i="45"/>
  <c r="AG22" i="45"/>
  <c r="AK22" i="45" s="1"/>
  <c r="M40" i="43"/>
  <c r="J40" i="43"/>
  <c r="L40" i="43"/>
  <c r="J36" i="48"/>
  <c r="M36" i="48"/>
  <c r="L36" i="48"/>
  <c r="I27" i="43"/>
  <c r="M25" i="43"/>
  <c r="L25" i="43"/>
  <c r="L23" i="48"/>
  <c r="M23" i="48"/>
  <c r="J23" i="48"/>
  <c r="AI14" i="43"/>
  <c r="L10" i="43"/>
  <c r="M10" i="43"/>
  <c r="I29" i="48"/>
  <c r="M33" i="43"/>
  <c r="J33" i="43"/>
  <c r="L33" i="43"/>
  <c r="W40" i="21"/>
  <c r="X40" i="21" s="1"/>
  <c r="AI40" i="21"/>
  <c r="W36" i="21"/>
  <c r="X36" i="21" s="1"/>
  <c r="AI36" i="21"/>
  <c r="AI12" i="21"/>
  <c r="L38" i="11"/>
  <c r="M38" i="11"/>
  <c r="J38" i="11"/>
  <c r="U20" i="21"/>
  <c r="AI31" i="21"/>
  <c r="AI15" i="21"/>
  <c r="L39" i="11"/>
  <c r="M39" i="11"/>
  <c r="AG38" i="21"/>
  <c r="AK38" i="21" s="1"/>
  <c r="AG22" i="21"/>
  <c r="AG14" i="21"/>
  <c r="L40" i="13"/>
  <c r="M40" i="13"/>
  <c r="AG40" i="13"/>
  <c r="AK40" i="13" s="1"/>
  <c r="J22" i="21"/>
  <c r="M22" i="21"/>
  <c r="L22" i="21"/>
  <c r="J16" i="21"/>
  <c r="L16" i="21"/>
  <c r="M16" i="21"/>
  <c r="L29" i="13"/>
  <c r="M29" i="13"/>
  <c r="J29" i="13"/>
  <c r="L28" i="13"/>
  <c r="M28" i="13"/>
  <c r="J28" i="13"/>
  <c r="L15" i="13"/>
  <c r="M15" i="13"/>
  <c r="L14" i="11"/>
  <c r="M14" i="11"/>
  <c r="L11" i="13"/>
  <c r="M11" i="13"/>
  <c r="J11" i="13"/>
  <c r="L10" i="11"/>
  <c r="M10" i="11"/>
  <c r="AG23" i="13"/>
  <c r="AK23" i="13" s="1"/>
  <c r="AG25" i="21"/>
  <c r="AK25" i="21" s="1"/>
  <c r="J19" i="21"/>
  <c r="L19" i="21"/>
  <c r="M19" i="21"/>
  <c r="L15" i="21"/>
  <c r="M15" i="21"/>
  <c r="J15" i="21"/>
  <c r="J32" i="13"/>
  <c r="L27" i="11"/>
  <c r="M27" i="11"/>
  <c r="J27" i="11"/>
  <c r="I41" i="13"/>
  <c r="I41" i="11"/>
  <c r="U14" i="21"/>
  <c r="Y14" i="21" s="1"/>
  <c r="L13" i="21"/>
  <c r="M13" i="21"/>
  <c r="J13" i="21"/>
  <c r="L33" i="13"/>
  <c r="M33" i="13"/>
  <c r="J33" i="13"/>
  <c r="L24" i="13"/>
  <c r="M24" i="13"/>
  <c r="J24" i="13"/>
  <c r="L23" i="13"/>
  <c r="M23" i="13"/>
  <c r="L20" i="13"/>
  <c r="M20" i="13"/>
  <c r="J20" i="13"/>
  <c r="AJ22" i="11"/>
  <c r="AL22" i="11"/>
  <c r="AJ18" i="11"/>
  <c r="AL18" i="11"/>
  <c r="AL15" i="11"/>
  <c r="AM15" i="11"/>
  <c r="AJ11" i="11"/>
  <c r="AL11" i="11"/>
  <c r="AM11" i="11"/>
  <c r="AJ29" i="11"/>
  <c r="AL29" i="11"/>
  <c r="AJ30" i="11"/>
  <c r="AL30" i="11"/>
  <c r="AJ18" i="13"/>
  <c r="AL18" i="13"/>
  <c r="I42" i="61"/>
  <c r="J37" i="60"/>
  <c r="I41" i="62"/>
  <c r="J41" i="62" s="1"/>
  <c r="AK29" i="50"/>
  <c r="K21" i="45"/>
  <c r="AM30" i="45"/>
  <c r="K28" i="21"/>
  <c r="K34" i="21"/>
  <c r="K21" i="13"/>
  <c r="K19" i="11"/>
  <c r="K19" i="21"/>
  <c r="K26" i="11"/>
  <c r="K18" i="11"/>
  <c r="Y29" i="11"/>
  <c r="Y16" i="13"/>
  <c r="J37" i="45"/>
  <c r="L37" i="45"/>
  <c r="M37" i="45"/>
  <c r="AG26" i="45"/>
  <c r="I9" i="45"/>
  <c r="K9" i="45" s="1"/>
  <c r="G42" i="45"/>
  <c r="AG35" i="48"/>
  <c r="AG26" i="48"/>
  <c r="AG15" i="48"/>
  <c r="AL23" i="45"/>
  <c r="AM23" i="45"/>
  <c r="AJ23" i="45"/>
  <c r="H42" i="58"/>
  <c r="J42" i="58" s="1"/>
  <c r="J16" i="58"/>
  <c r="H42" i="59"/>
  <c r="H40" i="59"/>
  <c r="J40" i="59" s="1"/>
  <c r="J16" i="59"/>
  <c r="D40" i="62"/>
  <c r="B42" i="62"/>
  <c r="D42" i="62" s="1"/>
  <c r="I42" i="62"/>
  <c r="I40" i="62"/>
  <c r="F40" i="62" s="1"/>
  <c r="G40" i="62" s="1"/>
  <c r="J26" i="58"/>
  <c r="I41" i="58"/>
  <c r="J41" i="58" s="1"/>
  <c r="G42" i="50"/>
  <c r="L12" i="50"/>
  <c r="J12" i="50"/>
  <c r="M12" i="50"/>
  <c r="U32" i="50"/>
  <c r="Y32" i="50" s="1"/>
  <c r="AL22" i="50"/>
  <c r="W17" i="50"/>
  <c r="X17" i="50" s="1"/>
  <c r="AG22" i="50"/>
  <c r="AK22" i="50" s="1"/>
  <c r="AG27" i="50"/>
  <c r="AM23" i="50"/>
  <c r="AL23" i="50"/>
  <c r="AG14" i="50"/>
  <c r="U37" i="45"/>
  <c r="J16" i="45"/>
  <c r="L16" i="45"/>
  <c r="M16" i="45"/>
  <c r="J12" i="45"/>
  <c r="L12" i="45"/>
  <c r="M12" i="45"/>
  <c r="M10" i="45"/>
  <c r="L10" i="45"/>
  <c r="AG39" i="48"/>
  <c r="AG36" i="48"/>
  <c r="U34" i="48"/>
  <c r="AG31" i="48"/>
  <c r="U29" i="48"/>
  <c r="AG25" i="48"/>
  <c r="U21" i="48"/>
  <c r="U16" i="48"/>
  <c r="AG14" i="48"/>
  <c r="U12" i="48"/>
  <c r="AL25" i="45"/>
  <c r="AM25" i="45"/>
  <c r="AL21" i="45"/>
  <c r="AM21" i="45"/>
  <c r="AJ21" i="45"/>
  <c r="AL33" i="45"/>
  <c r="AM33" i="45"/>
  <c r="AJ33" i="45"/>
  <c r="I17" i="45"/>
  <c r="AL22" i="45"/>
  <c r="AJ22" i="45"/>
  <c r="AG18" i="45"/>
  <c r="G41" i="45"/>
  <c r="I38" i="48"/>
  <c r="M26" i="43"/>
  <c r="J26" i="43"/>
  <c r="L26" i="43"/>
  <c r="L24" i="48"/>
  <c r="M24" i="48"/>
  <c r="J24" i="48"/>
  <c r="AI20" i="43"/>
  <c r="M16" i="43"/>
  <c r="J16" i="43"/>
  <c r="L16" i="43"/>
  <c r="M12" i="48"/>
  <c r="AG24" i="45"/>
  <c r="AK24" i="45" s="1"/>
  <c r="M39" i="43"/>
  <c r="J39" i="43"/>
  <c r="L39" i="43"/>
  <c r="J35" i="48"/>
  <c r="M35" i="48"/>
  <c r="L35" i="48"/>
  <c r="M36" i="43"/>
  <c r="J36" i="43"/>
  <c r="L36" i="43"/>
  <c r="AI25" i="43"/>
  <c r="M23" i="43"/>
  <c r="L23" i="43"/>
  <c r="I21" i="48"/>
  <c r="I18" i="48"/>
  <c r="K18" i="48" s="1"/>
  <c r="M29" i="43"/>
  <c r="J29" i="43"/>
  <c r="L29" i="43"/>
  <c r="L19" i="48"/>
  <c r="M19" i="48"/>
  <c r="J19" i="48"/>
  <c r="AL31" i="45"/>
  <c r="I32" i="43"/>
  <c r="K32" i="43" s="1"/>
  <c r="W32" i="43"/>
  <c r="X32" i="43" s="1"/>
  <c r="U37" i="43"/>
  <c r="L11" i="48"/>
  <c r="M11" i="48"/>
  <c r="J11" i="48"/>
  <c r="L24" i="45"/>
  <c r="M24" i="45"/>
  <c r="G27" i="38"/>
  <c r="U26" i="21"/>
  <c r="Y26" i="21" s="1"/>
  <c r="U21" i="21"/>
  <c r="W24" i="21"/>
  <c r="X24" i="21" s="1"/>
  <c r="AI24" i="21"/>
  <c r="AM13" i="21"/>
  <c r="AJ13" i="21"/>
  <c r="AL13" i="21"/>
  <c r="L38" i="13"/>
  <c r="M38" i="13"/>
  <c r="J38" i="13"/>
  <c r="U40" i="21"/>
  <c r="Y40" i="21" s="1"/>
  <c r="AG35" i="21"/>
  <c r="U24" i="21"/>
  <c r="AI23" i="21"/>
  <c r="L39" i="13"/>
  <c r="M39" i="13"/>
  <c r="U39" i="21"/>
  <c r="AG30" i="21"/>
  <c r="AG10" i="21"/>
  <c r="L40" i="11"/>
  <c r="M40" i="11"/>
  <c r="L36" i="11"/>
  <c r="M36" i="11"/>
  <c r="J36" i="11"/>
  <c r="AG39" i="13"/>
  <c r="AK39" i="13" s="1"/>
  <c r="AG35" i="13"/>
  <c r="AK35" i="13" s="1"/>
  <c r="U27" i="21"/>
  <c r="J38" i="21"/>
  <c r="M38" i="21"/>
  <c r="L38" i="21"/>
  <c r="J29" i="21"/>
  <c r="M29" i="21"/>
  <c r="L29" i="21"/>
  <c r="J24" i="21"/>
  <c r="M24" i="21"/>
  <c r="L24" i="21"/>
  <c r="L30" i="13"/>
  <c r="M30" i="13"/>
  <c r="J30" i="13"/>
  <c r="L29" i="11"/>
  <c r="M29" i="11"/>
  <c r="J29" i="11"/>
  <c r="L28" i="11"/>
  <c r="M28" i="11"/>
  <c r="J28" i="11"/>
  <c r="L16" i="13"/>
  <c r="M16" i="13"/>
  <c r="J16" i="13"/>
  <c r="L15" i="11"/>
  <c r="M15" i="11"/>
  <c r="L13" i="13"/>
  <c r="M13" i="13"/>
  <c r="L12" i="13"/>
  <c r="M12" i="13"/>
  <c r="L11" i="11"/>
  <c r="M11" i="11"/>
  <c r="J11" i="11"/>
  <c r="AI10" i="21"/>
  <c r="J30" i="21"/>
  <c r="L30" i="21"/>
  <c r="J23" i="21"/>
  <c r="M23" i="21"/>
  <c r="L23" i="21"/>
  <c r="L32" i="11"/>
  <c r="M32" i="11"/>
  <c r="J32" i="11"/>
  <c r="L17" i="13"/>
  <c r="M17" i="13"/>
  <c r="J17" i="13"/>
  <c r="U18" i="21"/>
  <c r="AG29" i="21"/>
  <c r="AK29" i="21" s="1"/>
  <c r="AG23" i="11"/>
  <c r="AK23" i="11" s="1"/>
  <c r="J36" i="21"/>
  <c r="M36" i="21"/>
  <c r="L36" i="21"/>
  <c r="L33" i="11"/>
  <c r="M33" i="11"/>
  <c r="J33" i="11"/>
  <c r="L26" i="13"/>
  <c r="M26" i="13"/>
  <c r="J26" i="13"/>
  <c r="L24" i="11"/>
  <c r="M24" i="11"/>
  <c r="J24" i="11"/>
  <c r="L23" i="11"/>
  <c r="M23" i="11"/>
  <c r="L22" i="13"/>
  <c r="M22" i="13"/>
  <c r="J22" i="13"/>
  <c r="L20" i="11"/>
  <c r="M20" i="11"/>
  <c r="J20" i="11"/>
  <c r="L19" i="13"/>
  <c r="M19" i="13"/>
  <c r="J19" i="13"/>
  <c r="J40" i="21"/>
  <c r="M40" i="21"/>
  <c r="L40" i="21"/>
  <c r="J33" i="21"/>
  <c r="M33" i="21"/>
  <c r="L33" i="21"/>
  <c r="J25" i="21"/>
  <c r="M25" i="21"/>
  <c r="L25" i="21"/>
  <c r="J18" i="21"/>
  <c r="L18" i="21"/>
  <c r="M18" i="21"/>
  <c r="L14" i="21"/>
  <c r="M14" i="21"/>
  <c r="J14" i="21"/>
  <c r="U38" i="13"/>
  <c r="L37" i="13"/>
  <c r="M37" i="13"/>
  <c r="J37" i="13"/>
  <c r="AL23" i="11"/>
  <c r="AI28" i="11"/>
  <c r="J36" i="63"/>
  <c r="H42" i="63"/>
  <c r="J42" i="63" s="1"/>
  <c r="F31" i="63"/>
  <c r="G31" i="63" s="1"/>
  <c r="C41" i="63"/>
  <c r="H41" i="60"/>
  <c r="J41" i="60" s="1"/>
  <c r="H41" i="63"/>
  <c r="J41" i="63" s="1"/>
  <c r="K32" i="50"/>
  <c r="AM31" i="50"/>
  <c r="AK19" i="45"/>
  <c r="AM39" i="45"/>
  <c r="K31" i="43"/>
  <c r="K28" i="43"/>
  <c r="K15" i="43"/>
  <c r="K10" i="21"/>
  <c r="K20" i="21"/>
  <c r="K38" i="11"/>
  <c r="K11" i="13"/>
  <c r="K27" i="11"/>
  <c r="K9" i="13"/>
  <c r="K23" i="21"/>
  <c r="K29" i="11"/>
  <c r="K20" i="11"/>
  <c r="L12" i="48" l="1"/>
  <c r="AM32" i="50"/>
  <c r="L40" i="48"/>
  <c r="L21" i="21"/>
  <c r="Y22" i="21"/>
  <c r="M32" i="13"/>
  <c r="M27" i="13"/>
  <c r="M40" i="48"/>
  <c r="J17" i="11"/>
  <c r="AJ31" i="45"/>
  <c r="K27" i="45"/>
  <c r="L27" i="13"/>
  <c r="J40" i="48"/>
  <c r="L27" i="45"/>
  <c r="Y21" i="21"/>
  <c r="AM31" i="45"/>
  <c r="AM29" i="11"/>
  <c r="K42" i="11"/>
  <c r="AJ19" i="13"/>
  <c r="AL19" i="13"/>
  <c r="AM20" i="45"/>
  <c r="I9" i="21"/>
  <c r="K9" i="21" s="1"/>
  <c r="U17" i="48"/>
  <c r="Y18" i="21"/>
  <c r="AM13" i="45"/>
  <c r="Y24" i="13"/>
  <c r="J41" i="61"/>
  <c r="E41" i="61"/>
  <c r="I42" i="45"/>
  <c r="K42" i="45" s="1"/>
  <c r="J42" i="61"/>
  <c r="J42" i="60"/>
  <c r="AI42" i="45"/>
  <c r="AJ42" i="45" s="1"/>
  <c r="AI27" i="45"/>
  <c r="AJ27" i="45" s="1"/>
  <c r="K42" i="50"/>
  <c r="AK27" i="50"/>
  <c r="J27" i="45"/>
  <c r="M17" i="11"/>
  <c r="AG37" i="11"/>
  <c r="J42" i="59"/>
  <c r="K17" i="11"/>
  <c r="K12" i="21"/>
  <c r="AG33" i="11"/>
  <c r="AK33" i="11" s="1"/>
  <c r="AG12" i="13"/>
  <c r="AK12" i="13" s="1"/>
  <c r="AG16" i="11"/>
  <c r="AG16" i="13"/>
  <c r="AG28" i="11"/>
  <c r="AG31" i="21"/>
  <c r="AK31" i="21" s="1"/>
  <c r="AG10" i="11"/>
  <c r="AK10" i="11" s="1"/>
  <c r="AI19" i="11"/>
  <c r="AI35" i="11"/>
  <c r="U33" i="13"/>
  <c r="U32" i="13"/>
  <c r="U37" i="11"/>
  <c r="U27" i="11"/>
  <c r="AG30" i="11"/>
  <c r="AG14" i="11"/>
  <c r="L12" i="21"/>
  <c r="AK28" i="11"/>
  <c r="AL21" i="11"/>
  <c r="J12" i="48"/>
  <c r="AM23" i="13"/>
  <c r="Y20" i="21"/>
  <c r="K42" i="13"/>
  <c r="AM21" i="21"/>
  <c r="W9" i="13"/>
  <c r="X9" i="13" s="1"/>
  <c r="AG9" i="43"/>
  <c r="AG27" i="43"/>
  <c r="AG42" i="43"/>
  <c r="AI36" i="45"/>
  <c r="AI25" i="11"/>
  <c r="AK11" i="50"/>
  <c r="AM11" i="50"/>
  <c r="AI40" i="50"/>
  <c r="I37" i="21"/>
  <c r="J37" i="21" s="1"/>
  <c r="AI38" i="45"/>
  <c r="Y38" i="21"/>
  <c r="Y33" i="11"/>
  <c r="W17" i="45"/>
  <c r="X17" i="45" s="1"/>
  <c r="W20" i="13"/>
  <c r="X20" i="13" s="1"/>
  <c r="W20" i="11"/>
  <c r="X20" i="11" s="1"/>
  <c r="W17" i="21"/>
  <c r="X17" i="21" s="1"/>
  <c r="M17" i="50"/>
  <c r="L17" i="50"/>
  <c r="J17" i="50"/>
  <c r="L32" i="45"/>
  <c r="M32" i="45"/>
  <c r="K32" i="45"/>
  <c r="Y32" i="45"/>
  <c r="AI21" i="13"/>
  <c r="AM23" i="11"/>
  <c r="AK10" i="21"/>
  <c r="AM22" i="50"/>
  <c r="Y28" i="13"/>
  <c r="K41" i="13"/>
  <c r="AG32" i="21"/>
  <c r="AG17" i="21"/>
  <c r="W9" i="43"/>
  <c r="AG9" i="21"/>
  <c r="I29" i="38"/>
  <c r="I35" i="38"/>
  <c r="I37" i="48"/>
  <c r="AG17" i="45"/>
  <c r="U28" i="48"/>
  <c r="AK26" i="45"/>
  <c r="AM26" i="45"/>
  <c r="U21" i="11"/>
  <c r="Y21" i="11" s="1"/>
  <c r="AK14" i="21"/>
  <c r="AM14" i="21"/>
  <c r="AG23" i="21"/>
  <c r="AK23" i="21" s="1"/>
  <c r="AJ12" i="21"/>
  <c r="AL12" i="21"/>
  <c r="AL36" i="21"/>
  <c r="AJ36" i="21"/>
  <c r="I23" i="38"/>
  <c r="AI21" i="38"/>
  <c r="AI35" i="38"/>
  <c r="I12" i="38"/>
  <c r="W18" i="48"/>
  <c r="X18" i="48" s="1"/>
  <c r="W17" i="48"/>
  <c r="X17" i="48" s="1"/>
  <c r="M27" i="43"/>
  <c r="J27" i="43"/>
  <c r="L27" i="43"/>
  <c r="K27" i="43"/>
  <c r="U42" i="43"/>
  <c r="L26" i="48"/>
  <c r="M26" i="48"/>
  <c r="J26" i="48"/>
  <c r="K26" i="48"/>
  <c r="AI34" i="43"/>
  <c r="AG9" i="48"/>
  <c r="E42" i="61"/>
  <c r="G42" i="21"/>
  <c r="G43" i="13"/>
  <c r="G43" i="11"/>
  <c r="J27" i="21"/>
  <c r="M27" i="21"/>
  <c r="L27" i="21"/>
  <c r="AI34" i="13"/>
  <c r="AK26" i="21"/>
  <c r="AM26" i="21"/>
  <c r="W32" i="21"/>
  <c r="X32" i="21" s="1"/>
  <c r="I21" i="38"/>
  <c r="W21" i="38"/>
  <c r="X21" i="38" s="1"/>
  <c r="I39" i="38"/>
  <c r="AI11" i="43"/>
  <c r="I32" i="48"/>
  <c r="AG27" i="45"/>
  <c r="AI12" i="43"/>
  <c r="U24" i="48"/>
  <c r="J32" i="21"/>
  <c r="M32" i="21"/>
  <c r="L32" i="21"/>
  <c r="K32" i="21"/>
  <c r="AI15" i="13"/>
  <c r="AG18" i="11"/>
  <c r="AG22" i="11"/>
  <c r="AI30" i="13"/>
  <c r="AI33" i="21"/>
  <c r="AI10" i="45"/>
  <c r="AI16" i="45"/>
  <c r="AI16" i="50"/>
  <c r="AG37" i="13"/>
  <c r="AI33" i="43"/>
  <c r="J31" i="48"/>
  <c r="M31" i="48"/>
  <c r="L31" i="48"/>
  <c r="K31" i="48"/>
  <c r="AL20" i="21"/>
  <c r="AJ20" i="21"/>
  <c r="I19" i="38"/>
  <c r="AI20" i="38"/>
  <c r="AI26" i="38"/>
  <c r="I40" i="38"/>
  <c r="AL42" i="45"/>
  <c r="I41" i="50"/>
  <c r="K41" i="50" s="1"/>
  <c r="AI24" i="50"/>
  <c r="I25" i="38"/>
  <c r="I9" i="48"/>
  <c r="K9" i="48" s="1"/>
  <c r="L14" i="48"/>
  <c r="M14" i="48"/>
  <c r="J14" i="48"/>
  <c r="K14" i="48"/>
  <c r="AI36" i="43"/>
  <c r="AM27" i="50"/>
  <c r="AJ27" i="50"/>
  <c r="AL27" i="50"/>
  <c r="AG41" i="50"/>
  <c r="Y9" i="45"/>
  <c r="F41" i="62"/>
  <c r="G41" i="62" s="1"/>
  <c r="AK18" i="21"/>
  <c r="L21" i="48"/>
  <c r="M21" i="48"/>
  <c r="J21" i="48"/>
  <c r="K21" i="48"/>
  <c r="W27" i="48"/>
  <c r="X27" i="48" s="1"/>
  <c r="W28" i="48"/>
  <c r="X28" i="48" s="1"/>
  <c r="AI40" i="43"/>
  <c r="U41" i="45"/>
  <c r="AI11" i="45"/>
  <c r="AI27" i="11"/>
  <c r="W33" i="13"/>
  <c r="AI14" i="13"/>
  <c r="AM10" i="21"/>
  <c r="AJ10" i="21"/>
  <c r="AL10" i="21"/>
  <c r="AL24" i="21"/>
  <c r="AJ24" i="21"/>
  <c r="AG28" i="21"/>
  <c r="G42" i="38"/>
  <c r="AI14" i="38"/>
  <c r="AL25" i="43"/>
  <c r="AM25" i="43"/>
  <c r="AI13" i="43"/>
  <c r="AG28" i="48"/>
  <c r="AG42" i="50"/>
  <c r="U19" i="13"/>
  <c r="Y19" i="13" s="1"/>
  <c r="AI13" i="13"/>
  <c r="AG21" i="11"/>
  <c r="L41" i="13"/>
  <c r="M41" i="13"/>
  <c r="J41" i="13"/>
  <c r="AK22" i="21"/>
  <c r="AM22" i="21"/>
  <c r="AG11" i="21"/>
  <c r="W15" i="21"/>
  <c r="AG24" i="21"/>
  <c r="AK24" i="21" s="1"/>
  <c r="I13" i="38"/>
  <c r="I30" i="38"/>
  <c r="AI19" i="38"/>
  <c r="AI30" i="38"/>
  <c r="W38" i="38"/>
  <c r="X38" i="38" s="1"/>
  <c r="AI40" i="38"/>
  <c r="AI15" i="43"/>
  <c r="AL14" i="43"/>
  <c r="AM14" i="43"/>
  <c r="I42" i="43"/>
  <c r="K42" i="43" s="1"/>
  <c r="AI38" i="43"/>
  <c r="U9" i="48"/>
  <c r="AI33" i="13"/>
  <c r="AK33" i="13" s="1"/>
  <c r="I41" i="21"/>
  <c r="AI31" i="13"/>
  <c r="AL18" i="21"/>
  <c r="AM18" i="21"/>
  <c r="AJ18" i="21"/>
  <c r="W16" i="21"/>
  <c r="AG40" i="21"/>
  <c r="AK40" i="21" s="1"/>
  <c r="I11" i="38"/>
  <c r="I10" i="38"/>
  <c r="J33" i="48"/>
  <c r="M33" i="48"/>
  <c r="L33" i="48"/>
  <c r="K33" i="48"/>
  <c r="AI19" i="43"/>
  <c r="AL21" i="43"/>
  <c r="AM21" i="43"/>
  <c r="AI18" i="45"/>
  <c r="AK18" i="45" s="1"/>
  <c r="AI17" i="45"/>
  <c r="AI35" i="43"/>
  <c r="L20" i="48"/>
  <c r="M20" i="48"/>
  <c r="J20" i="48"/>
  <c r="K20" i="48"/>
  <c r="AI24" i="48"/>
  <c r="W24" i="48"/>
  <c r="X24" i="48" s="1"/>
  <c r="AG24" i="48"/>
  <c r="U20" i="11"/>
  <c r="W19" i="21"/>
  <c r="AI29" i="43"/>
  <c r="U22" i="48"/>
  <c r="I18" i="38"/>
  <c r="I31" i="38"/>
  <c r="AI31" i="38"/>
  <c r="AI34" i="38"/>
  <c r="AI39" i="38"/>
  <c r="I20" i="38"/>
  <c r="L9" i="50"/>
  <c r="J9" i="50"/>
  <c r="M9" i="50"/>
  <c r="G41" i="38"/>
  <c r="AL23" i="43"/>
  <c r="AM23" i="43"/>
  <c r="J28" i="48"/>
  <c r="M28" i="48"/>
  <c r="L28" i="48"/>
  <c r="K28" i="48"/>
  <c r="AI16" i="43"/>
  <c r="L22" i="48"/>
  <c r="M22" i="48"/>
  <c r="J22" i="48"/>
  <c r="K22" i="48"/>
  <c r="L42" i="50"/>
  <c r="J42" i="50"/>
  <c r="M42" i="50"/>
  <c r="F41" i="59"/>
  <c r="G41" i="59" s="1"/>
  <c r="C42" i="59"/>
  <c r="D41" i="59"/>
  <c r="Y24" i="21"/>
  <c r="AM22" i="45"/>
  <c r="K41" i="11"/>
  <c r="K37" i="48"/>
  <c r="K27" i="21"/>
  <c r="Y36" i="21"/>
  <c r="AM25" i="21"/>
  <c r="W42" i="45"/>
  <c r="X42" i="45" s="1"/>
  <c r="Y17" i="50"/>
  <c r="AG32" i="13"/>
  <c r="AI29" i="13"/>
  <c r="AG34" i="13"/>
  <c r="AK34" i="13" s="1"/>
  <c r="AK30" i="21"/>
  <c r="AM30" i="21"/>
  <c r="AG20" i="21"/>
  <c r="AK20" i="21" s="1"/>
  <c r="M32" i="43"/>
  <c r="J32" i="43"/>
  <c r="L32" i="43"/>
  <c r="L18" i="48"/>
  <c r="M18" i="48"/>
  <c r="J18" i="48"/>
  <c r="AI20" i="48"/>
  <c r="W20" i="48"/>
  <c r="X20" i="48" s="1"/>
  <c r="J38" i="48"/>
  <c r="M38" i="48"/>
  <c r="L38" i="48"/>
  <c r="K38" i="48"/>
  <c r="G43" i="45"/>
  <c r="J17" i="45"/>
  <c r="L17" i="45"/>
  <c r="M17" i="45"/>
  <c r="AI15" i="45"/>
  <c r="U20" i="48"/>
  <c r="AK14" i="50"/>
  <c r="AM14" i="50"/>
  <c r="U42" i="45"/>
  <c r="I41" i="45"/>
  <c r="K41" i="45" s="1"/>
  <c r="U20" i="13"/>
  <c r="U21" i="13"/>
  <c r="Y21" i="13" s="1"/>
  <c r="W27" i="11"/>
  <c r="U19" i="11"/>
  <c r="Y19" i="11" s="1"/>
  <c r="U26" i="11"/>
  <c r="Y26" i="11" s="1"/>
  <c r="L41" i="11"/>
  <c r="M41" i="11"/>
  <c r="J41" i="11"/>
  <c r="AI35" i="13"/>
  <c r="AL15" i="21"/>
  <c r="AJ15" i="21"/>
  <c r="AL31" i="21"/>
  <c r="AL40" i="21"/>
  <c r="AJ40" i="21"/>
  <c r="I15" i="38"/>
  <c r="AI25" i="38"/>
  <c r="J29" i="48"/>
  <c r="M29" i="48"/>
  <c r="L29" i="48"/>
  <c r="K29" i="48"/>
  <c r="AI31" i="43"/>
  <c r="W22" i="48"/>
  <c r="X22" i="48" s="1"/>
  <c r="AI22" i="48"/>
  <c r="AG18" i="48"/>
  <c r="G43" i="50"/>
  <c r="U42" i="11"/>
  <c r="AI12" i="13"/>
  <c r="AI16" i="13"/>
  <c r="U24" i="11"/>
  <c r="Y24" i="11" s="1"/>
  <c r="AG32" i="11"/>
  <c r="I42" i="21"/>
  <c r="U37" i="21"/>
  <c r="AL16" i="21"/>
  <c r="AJ16" i="21"/>
  <c r="I14" i="38"/>
  <c r="W14" i="38"/>
  <c r="X14" i="38" s="1"/>
  <c r="I16" i="38"/>
  <c r="I28" i="38"/>
  <c r="W28" i="38"/>
  <c r="X28" i="38" s="1"/>
  <c r="I41" i="43"/>
  <c r="M17" i="43"/>
  <c r="J17" i="43"/>
  <c r="L17" i="43"/>
  <c r="K17" i="43"/>
  <c r="L25" i="48"/>
  <c r="M25" i="48"/>
  <c r="J25" i="48"/>
  <c r="K25" i="48"/>
  <c r="AL24" i="43"/>
  <c r="AM24" i="43"/>
  <c r="M37" i="43"/>
  <c r="J37" i="43"/>
  <c r="L37" i="43"/>
  <c r="AJ33" i="11"/>
  <c r="AL33" i="11"/>
  <c r="AM33" i="11"/>
  <c r="AG20" i="11"/>
  <c r="L42" i="13"/>
  <c r="M42" i="13"/>
  <c r="J42" i="13"/>
  <c r="AI12" i="45"/>
  <c r="C42" i="61"/>
  <c r="F42" i="61" s="1"/>
  <c r="F41" i="61"/>
  <c r="G41" i="61" s="1"/>
  <c r="U17" i="21"/>
  <c r="AG16" i="21"/>
  <c r="AK16" i="21" s="1"/>
  <c r="I33" i="38"/>
  <c r="W33" i="38"/>
  <c r="X33" i="38" s="1"/>
  <c r="AG22" i="48"/>
  <c r="I26" i="38"/>
  <c r="W26" i="38"/>
  <c r="X26" i="38" s="1"/>
  <c r="AI22" i="38"/>
  <c r="AI24" i="38"/>
  <c r="AI29" i="38"/>
  <c r="AK28" i="45"/>
  <c r="AM28" i="45"/>
  <c r="M42" i="45"/>
  <c r="U27" i="50"/>
  <c r="Y27" i="50" s="1"/>
  <c r="L10" i="48"/>
  <c r="M10" i="48"/>
  <c r="J10" i="48"/>
  <c r="K10" i="48"/>
  <c r="I27" i="48"/>
  <c r="AI26" i="43"/>
  <c r="J34" i="48"/>
  <c r="M34" i="48"/>
  <c r="L34" i="48"/>
  <c r="K34" i="48"/>
  <c r="AG43" i="45"/>
  <c r="F41" i="58"/>
  <c r="G41" i="58" s="1"/>
  <c r="C42" i="58"/>
  <c r="D41" i="58"/>
  <c r="AM38" i="21"/>
  <c r="AI15" i="38"/>
  <c r="AM29" i="21"/>
  <c r="Y32" i="43"/>
  <c r="J42" i="62"/>
  <c r="F42" i="62"/>
  <c r="G42" i="62" s="1"/>
  <c r="AL23" i="21"/>
  <c r="AM23" i="21"/>
  <c r="AJ23" i="21"/>
  <c r="I38" i="38"/>
  <c r="U26" i="13"/>
  <c r="Y26" i="13" s="1"/>
  <c r="U27" i="45"/>
  <c r="Y27" i="45" s="1"/>
  <c r="C42" i="63"/>
  <c r="F41" i="63"/>
  <c r="G41" i="63" s="1"/>
  <c r="D41" i="63"/>
  <c r="AJ28" i="11"/>
  <c r="AL28" i="11"/>
  <c r="AM28" i="11"/>
  <c r="AI40" i="11"/>
  <c r="AG19" i="21"/>
  <c r="W23" i="21"/>
  <c r="AI12" i="38"/>
  <c r="AI10" i="43"/>
  <c r="I17" i="48"/>
  <c r="K17" i="48" s="1"/>
  <c r="AI28" i="43"/>
  <c r="AL20" i="43"/>
  <c r="AM20" i="43"/>
  <c r="AI30" i="43"/>
  <c r="AG20" i="48"/>
  <c r="AI18" i="50"/>
  <c r="AI17" i="50"/>
  <c r="U42" i="50"/>
  <c r="J9" i="45"/>
  <c r="M9" i="45"/>
  <c r="L9" i="45"/>
  <c r="AG25" i="13"/>
  <c r="I36" i="38"/>
  <c r="AG19" i="11"/>
  <c r="AG26" i="11"/>
  <c r="AI28" i="13"/>
  <c r="AG37" i="21"/>
  <c r="W37" i="21"/>
  <c r="X37" i="21" s="1"/>
  <c r="W12" i="21"/>
  <c r="I22" i="38"/>
  <c r="AI16" i="38"/>
  <c r="AI23" i="38"/>
  <c r="AI18" i="43"/>
  <c r="AL22" i="43"/>
  <c r="AM22" i="43"/>
  <c r="AG37" i="48"/>
  <c r="U18" i="48"/>
  <c r="G41" i="48"/>
  <c r="AI38" i="50"/>
  <c r="AL34" i="11"/>
  <c r="AM34" i="11"/>
  <c r="L9" i="21"/>
  <c r="M9" i="21"/>
  <c r="J9" i="21"/>
  <c r="AG24" i="11"/>
  <c r="M37" i="21"/>
  <c r="AG15" i="21"/>
  <c r="AK15" i="21" s="1"/>
  <c r="AG12" i="21"/>
  <c r="AK12" i="21" s="1"/>
  <c r="AG36" i="21"/>
  <c r="AK36" i="21" s="1"/>
  <c r="AI11" i="38"/>
  <c r="AI13" i="38"/>
  <c r="L9" i="43"/>
  <c r="M9" i="43"/>
  <c r="J9" i="43"/>
  <c r="L13" i="48"/>
  <c r="M13" i="48"/>
  <c r="J13" i="48"/>
  <c r="K13" i="48"/>
  <c r="J30" i="48"/>
  <c r="M30" i="48"/>
  <c r="L30" i="48"/>
  <c r="K30" i="48"/>
  <c r="AG41" i="45"/>
  <c r="AG32" i="48"/>
  <c r="U22" i="13"/>
  <c r="Y22" i="13" s="1"/>
  <c r="J17" i="21"/>
  <c r="L17" i="21"/>
  <c r="M17" i="21"/>
  <c r="AI11" i="13"/>
  <c r="U18" i="11"/>
  <c r="Y18" i="11" s="1"/>
  <c r="U22" i="11"/>
  <c r="Y22" i="11" s="1"/>
  <c r="U32" i="21"/>
  <c r="L42" i="11"/>
  <c r="M42" i="11"/>
  <c r="J42" i="11"/>
  <c r="U37" i="48"/>
  <c r="AI39" i="11"/>
  <c r="U25" i="21"/>
  <c r="Y25" i="21" s="1"/>
  <c r="AK34" i="21"/>
  <c r="AM34" i="21"/>
  <c r="AI39" i="43"/>
  <c r="I34" i="38"/>
  <c r="W34" i="38"/>
  <c r="X34" i="38" s="1"/>
  <c r="I24" i="38"/>
  <c r="AG17" i="50"/>
  <c r="W42" i="50"/>
  <c r="X42" i="50" s="1"/>
  <c r="J40" i="62"/>
  <c r="AM24" i="45"/>
  <c r="AM20" i="50"/>
  <c r="K17" i="45"/>
  <c r="AK20" i="48" l="1"/>
  <c r="Y18" i="48"/>
  <c r="AM31" i="21"/>
  <c r="L42" i="45"/>
  <c r="AM27" i="45"/>
  <c r="AL27" i="45"/>
  <c r="J42" i="45"/>
  <c r="I43" i="11"/>
  <c r="J43" i="11" s="1"/>
  <c r="AK27" i="45"/>
  <c r="AM36" i="45"/>
  <c r="AL36" i="45"/>
  <c r="AJ36" i="45"/>
  <c r="AK36" i="45"/>
  <c r="AG27" i="11"/>
  <c r="AK27" i="11" s="1"/>
  <c r="AG41" i="43"/>
  <c r="AK30" i="11"/>
  <c r="AM30" i="11"/>
  <c r="AI36" i="13"/>
  <c r="AI36" i="11"/>
  <c r="AM40" i="21"/>
  <c r="W20" i="38"/>
  <c r="X20" i="38" s="1"/>
  <c r="I43" i="13"/>
  <c r="K43" i="13" s="1"/>
  <c r="AI32" i="45"/>
  <c r="U27" i="13"/>
  <c r="U42" i="13"/>
  <c r="AG14" i="13"/>
  <c r="AK14" i="13" s="1"/>
  <c r="AL35" i="11"/>
  <c r="AM35" i="11"/>
  <c r="AG28" i="13"/>
  <c r="AJ19" i="11"/>
  <c r="AL19" i="11"/>
  <c r="AG9" i="11"/>
  <c r="W36" i="11"/>
  <c r="AK40" i="50"/>
  <c r="AM40" i="50"/>
  <c r="AJ40" i="50"/>
  <c r="AL40" i="50"/>
  <c r="AM25" i="11"/>
  <c r="AL25" i="11"/>
  <c r="W24" i="38"/>
  <c r="X24" i="38" s="1"/>
  <c r="Y20" i="11"/>
  <c r="U30" i="13"/>
  <c r="Y30" i="13" s="1"/>
  <c r="AI10" i="11"/>
  <c r="AK14" i="11"/>
  <c r="AM14" i="11"/>
  <c r="AG10" i="13"/>
  <c r="AK10" i="13" s="1"/>
  <c r="AG9" i="13"/>
  <c r="AK16" i="11"/>
  <c r="AM16" i="11"/>
  <c r="W36" i="13"/>
  <c r="Y9" i="13"/>
  <c r="L37" i="21"/>
  <c r="K37" i="21"/>
  <c r="AJ38" i="45"/>
  <c r="AM38" i="45"/>
  <c r="AL38" i="45"/>
  <c r="AK38" i="45"/>
  <c r="W37" i="45"/>
  <c r="AI37" i="45"/>
  <c r="Y42" i="45"/>
  <c r="Y32" i="21"/>
  <c r="AK24" i="48"/>
  <c r="Y17" i="45"/>
  <c r="W22" i="38"/>
  <c r="X22" i="38" s="1"/>
  <c r="Y20" i="13"/>
  <c r="W17" i="13"/>
  <c r="X17" i="13" s="1"/>
  <c r="W41" i="13"/>
  <c r="X41" i="13" s="1"/>
  <c r="W17" i="11"/>
  <c r="X17" i="11" s="1"/>
  <c r="W41" i="11"/>
  <c r="X41" i="11" s="1"/>
  <c r="AI20" i="11"/>
  <c r="AM20" i="11" s="1"/>
  <c r="Y17" i="21"/>
  <c r="AK17" i="50"/>
  <c r="W42" i="43"/>
  <c r="X42" i="43" s="1"/>
  <c r="AL21" i="13"/>
  <c r="AJ21" i="13"/>
  <c r="W9" i="48"/>
  <c r="X9" i="48" s="1"/>
  <c r="Y20" i="48"/>
  <c r="W30" i="38"/>
  <c r="X30" i="38" s="1"/>
  <c r="W37" i="48"/>
  <c r="X37" i="48" s="1"/>
  <c r="AI32" i="21"/>
  <c r="AK32" i="21" s="1"/>
  <c r="AG41" i="48"/>
  <c r="W32" i="48"/>
  <c r="U43" i="11"/>
  <c r="AJ11" i="13"/>
  <c r="AL11" i="13"/>
  <c r="AM11" i="13"/>
  <c r="AK11" i="13"/>
  <c r="AG25" i="38"/>
  <c r="AK25" i="38" s="1"/>
  <c r="U35" i="38"/>
  <c r="M34" i="38"/>
  <c r="J34" i="38"/>
  <c r="L34" i="38"/>
  <c r="K34" i="38"/>
  <c r="AL13" i="38"/>
  <c r="AJ13" i="38"/>
  <c r="AG31" i="38"/>
  <c r="AK31" i="38" s="1"/>
  <c r="U25" i="38"/>
  <c r="AI38" i="13"/>
  <c r="AI37" i="50"/>
  <c r="AI17" i="43"/>
  <c r="AL23" i="38"/>
  <c r="AJ23" i="38"/>
  <c r="X12" i="21"/>
  <c r="Y12" i="21"/>
  <c r="W39" i="21"/>
  <c r="AL28" i="43"/>
  <c r="AM28" i="43"/>
  <c r="AJ28" i="43"/>
  <c r="AK28" i="43"/>
  <c r="AL10" i="43"/>
  <c r="AM10" i="43"/>
  <c r="AG13" i="38"/>
  <c r="AK13" i="38" s="1"/>
  <c r="AL12" i="38"/>
  <c r="AJ12" i="38"/>
  <c r="AG23" i="38"/>
  <c r="AK23" i="38" s="1"/>
  <c r="AG22" i="38"/>
  <c r="AK22" i="38" s="1"/>
  <c r="W27" i="43"/>
  <c r="AL22" i="38"/>
  <c r="AJ22" i="38"/>
  <c r="AM22" i="38"/>
  <c r="M41" i="43"/>
  <c r="J41" i="43"/>
  <c r="L41" i="43"/>
  <c r="K41" i="43"/>
  <c r="AG24" i="38"/>
  <c r="AK24" i="38" s="1"/>
  <c r="M16" i="38"/>
  <c r="J16" i="38"/>
  <c r="L16" i="38"/>
  <c r="K16" i="38"/>
  <c r="AG18" i="38"/>
  <c r="AM22" i="48"/>
  <c r="AJ22" i="48"/>
  <c r="AL22" i="48"/>
  <c r="AL25" i="38"/>
  <c r="AJ25" i="38"/>
  <c r="AM25" i="38"/>
  <c r="M15" i="38"/>
  <c r="J15" i="38"/>
  <c r="L15" i="38"/>
  <c r="K15" i="38"/>
  <c r="J41" i="45"/>
  <c r="L41" i="45"/>
  <c r="M41" i="45"/>
  <c r="U43" i="45"/>
  <c r="W40" i="48"/>
  <c r="AJ29" i="13"/>
  <c r="AL29" i="13"/>
  <c r="AM29" i="13"/>
  <c r="AK29" i="13"/>
  <c r="G43" i="38"/>
  <c r="W17" i="38"/>
  <c r="X17" i="38" s="1"/>
  <c r="M18" i="38"/>
  <c r="J18" i="38"/>
  <c r="L18" i="38"/>
  <c r="K18" i="38"/>
  <c r="M10" i="38"/>
  <c r="J10" i="38"/>
  <c r="L10" i="38"/>
  <c r="K10" i="38"/>
  <c r="M11" i="38"/>
  <c r="J11" i="38"/>
  <c r="L11" i="38"/>
  <c r="K11" i="38"/>
  <c r="J41" i="21"/>
  <c r="M41" i="21"/>
  <c r="L41" i="21"/>
  <c r="AJ33" i="13"/>
  <c r="AL33" i="13"/>
  <c r="AM33" i="13"/>
  <c r="AL38" i="43"/>
  <c r="AM38" i="43"/>
  <c r="AJ38" i="43"/>
  <c r="AK38" i="43"/>
  <c r="AG28" i="38"/>
  <c r="AL40" i="38"/>
  <c r="AJ40" i="38"/>
  <c r="U39" i="38"/>
  <c r="U10" i="38"/>
  <c r="M43" i="13"/>
  <c r="J43" i="13"/>
  <c r="AL13" i="13"/>
  <c r="AM13" i="13"/>
  <c r="W30" i="48"/>
  <c r="AI10" i="48"/>
  <c r="U15" i="38"/>
  <c r="AG30" i="38"/>
  <c r="AK30" i="38" s="1"/>
  <c r="W11" i="21"/>
  <c r="X33" i="13"/>
  <c r="Y33" i="13"/>
  <c r="AJ27" i="11"/>
  <c r="AL27" i="11"/>
  <c r="AL11" i="45"/>
  <c r="AM11" i="45"/>
  <c r="AJ11" i="45"/>
  <c r="AK11" i="45"/>
  <c r="AL40" i="43"/>
  <c r="AM40" i="43"/>
  <c r="AJ40" i="43"/>
  <c r="AK40" i="43"/>
  <c r="AI26" i="48"/>
  <c r="W23" i="48"/>
  <c r="L41" i="50"/>
  <c r="J41" i="50"/>
  <c r="M41" i="50"/>
  <c r="M40" i="38"/>
  <c r="J40" i="38"/>
  <c r="L40" i="38"/>
  <c r="K40" i="38"/>
  <c r="AL26" i="38"/>
  <c r="AJ26" i="38"/>
  <c r="U36" i="38"/>
  <c r="AI9" i="45"/>
  <c r="AG29" i="38"/>
  <c r="AK29" i="38" s="1"/>
  <c r="AG17" i="11"/>
  <c r="W21" i="48"/>
  <c r="M39" i="38"/>
  <c r="J39" i="38"/>
  <c r="L39" i="38"/>
  <c r="K39" i="38"/>
  <c r="M21" i="38"/>
  <c r="J21" i="38"/>
  <c r="L21" i="38"/>
  <c r="K21" i="38"/>
  <c r="W35" i="21"/>
  <c r="AL34" i="43"/>
  <c r="AM34" i="43"/>
  <c r="AJ34" i="43"/>
  <c r="AK34" i="43"/>
  <c r="W31" i="48"/>
  <c r="W15" i="48"/>
  <c r="W27" i="38"/>
  <c r="X27" i="38" s="1"/>
  <c r="M23" i="38"/>
  <c r="J23" i="38"/>
  <c r="L23" i="38"/>
  <c r="K23" i="38"/>
  <c r="J37" i="48"/>
  <c r="M37" i="48"/>
  <c r="L37" i="48"/>
  <c r="M29" i="38"/>
  <c r="J29" i="38"/>
  <c r="L29" i="38"/>
  <c r="K29" i="38"/>
  <c r="Y37" i="48"/>
  <c r="Y42" i="50"/>
  <c r="Y37" i="21"/>
  <c r="W13" i="38"/>
  <c r="X13" i="38" s="1"/>
  <c r="AM24" i="21"/>
  <c r="K41" i="21"/>
  <c r="W25" i="38"/>
  <c r="X25" i="38" s="1"/>
  <c r="Y24" i="48"/>
  <c r="K42" i="21"/>
  <c r="AM36" i="21"/>
  <c r="AM12" i="21"/>
  <c r="Y28" i="48"/>
  <c r="W35" i="38"/>
  <c r="X35" i="38" s="1"/>
  <c r="AG35" i="38"/>
  <c r="AK35" i="38" s="1"/>
  <c r="AI36" i="38"/>
  <c r="U11" i="38"/>
  <c r="U41" i="21"/>
  <c r="W16" i="48"/>
  <c r="AG38" i="38"/>
  <c r="U41" i="50"/>
  <c r="U37" i="38"/>
  <c r="AI29" i="48"/>
  <c r="W12" i="48"/>
  <c r="AI19" i="48"/>
  <c r="AI11" i="48"/>
  <c r="U40" i="38"/>
  <c r="U31" i="38"/>
  <c r="AG33" i="38"/>
  <c r="AG24" i="13"/>
  <c r="U41" i="48"/>
  <c r="AG26" i="13"/>
  <c r="AG19" i="13"/>
  <c r="AM18" i="50"/>
  <c r="AJ18" i="50"/>
  <c r="AL18" i="50"/>
  <c r="AL30" i="43"/>
  <c r="AM30" i="43"/>
  <c r="AJ30" i="43"/>
  <c r="AK30" i="43"/>
  <c r="AI27" i="43"/>
  <c r="AI9" i="43"/>
  <c r="U13" i="38"/>
  <c r="U23" i="38"/>
  <c r="U22" i="38"/>
  <c r="M38" i="38"/>
  <c r="J38" i="38"/>
  <c r="L38" i="38"/>
  <c r="K38" i="38"/>
  <c r="W9" i="50"/>
  <c r="AI36" i="48"/>
  <c r="J27" i="48"/>
  <c r="M27" i="48"/>
  <c r="L27" i="48"/>
  <c r="K27" i="48"/>
  <c r="AL24" i="38"/>
  <c r="AJ24" i="38"/>
  <c r="AM24" i="38"/>
  <c r="AI28" i="21"/>
  <c r="AK28" i="21" s="1"/>
  <c r="I32" i="38"/>
  <c r="AG12" i="38"/>
  <c r="AK12" i="38" s="1"/>
  <c r="AL12" i="45"/>
  <c r="AM12" i="45"/>
  <c r="AJ12" i="45"/>
  <c r="AK12" i="45"/>
  <c r="I43" i="43"/>
  <c r="U24" i="38"/>
  <c r="Y24" i="38" s="1"/>
  <c r="U18" i="38"/>
  <c r="AI38" i="11"/>
  <c r="AG42" i="11"/>
  <c r="AJ16" i="13"/>
  <c r="AL16" i="13"/>
  <c r="AM16" i="13"/>
  <c r="AK16" i="13"/>
  <c r="W38" i="48"/>
  <c r="AI34" i="48"/>
  <c r="AL31" i="43"/>
  <c r="AM31" i="43"/>
  <c r="AJ31" i="43"/>
  <c r="AK31" i="43"/>
  <c r="U42" i="48"/>
  <c r="X27" i="11"/>
  <c r="Y27" i="11"/>
  <c r="AM20" i="48"/>
  <c r="AJ20" i="48"/>
  <c r="AL20" i="48"/>
  <c r="F42" i="59"/>
  <c r="G42" i="59" s="1"/>
  <c r="D42" i="59"/>
  <c r="AL34" i="38"/>
  <c r="AJ34" i="38"/>
  <c r="M31" i="38"/>
  <c r="J31" i="38"/>
  <c r="L31" i="38"/>
  <c r="K31" i="38"/>
  <c r="W33" i="48"/>
  <c r="AM24" i="48"/>
  <c r="AJ24" i="48"/>
  <c r="AL24" i="48"/>
  <c r="AL18" i="45"/>
  <c r="AM18" i="45"/>
  <c r="AJ18" i="45"/>
  <c r="AL19" i="43"/>
  <c r="AM19" i="43"/>
  <c r="AJ19" i="43"/>
  <c r="AK19" i="43"/>
  <c r="I43" i="21"/>
  <c r="AI37" i="43"/>
  <c r="AL30" i="38"/>
  <c r="AJ30" i="38"/>
  <c r="AL19" i="38"/>
  <c r="AJ19" i="38"/>
  <c r="AG21" i="13"/>
  <c r="W41" i="48"/>
  <c r="X41" i="48" s="1"/>
  <c r="AL14" i="38"/>
  <c r="AJ14" i="38"/>
  <c r="U30" i="38"/>
  <c r="AI28" i="48"/>
  <c r="AK28" i="48" s="1"/>
  <c r="AG43" i="50"/>
  <c r="W26" i="48"/>
  <c r="AI23" i="48"/>
  <c r="L9" i="48"/>
  <c r="M9" i="48"/>
  <c r="J9" i="48"/>
  <c r="AM24" i="50"/>
  <c r="AJ24" i="50"/>
  <c r="AL24" i="50"/>
  <c r="AK24" i="50"/>
  <c r="M19" i="38"/>
  <c r="J19" i="38"/>
  <c r="L19" i="38"/>
  <c r="K19" i="38"/>
  <c r="AL33" i="43"/>
  <c r="AM33" i="43"/>
  <c r="AJ33" i="43"/>
  <c r="AK33" i="43"/>
  <c r="AI9" i="50"/>
  <c r="AL16" i="45"/>
  <c r="AM16" i="45"/>
  <c r="AJ16" i="45"/>
  <c r="AK16" i="45"/>
  <c r="U29" i="38"/>
  <c r="AG22" i="13"/>
  <c r="AG18" i="13"/>
  <c r="AK18" i="11"/>
  <c r="AM18" i="11"/>
  <c r="AI21" i="48"/>
  <c r="AL11" i="43"/>
  <c r="AM11" i="43"/>
  <c r="AJ11" i="43"/>
  <c r="AK11" i="43"/>
  <c r="AG20" i="38"/>
  <c r="AK20" i="38" s="1"/>
  <c r="AI31" i="48"/>
  <c r="AI14" i="48"/>
  <c r="M12" i="38"/>
  <c r="J12" i="38"/>
  <c r="L12" i="38"/>
  <c r="K12" i="38"/>
  <c r="AG41" i="21"/>
  <c r="Y17" i="48"/>
  <c r="AK22" i="48"/>
  <c r="W16" i="38"/>
  <c r="X16" i="38" s="1"/>
  <c r="W15" i="38"/>
  <c r="X15" i="38" s="1"/>
  <c r="AM15" i="21"/>
  <c r="AK18" i="50"/>
  <c r="W18" i="38"/>
  <c r="X18" i="38" s="1"/>
  <c r="Y22" i="48"/>
  <c r="W10" i="38"/>
  <c r="X10" i="38" s="1"/>
  <c r="W11" i="38"/>
  <c r="X11" i="38" s="1"/>
  <c r="W40" i="38"/>
  <c r="X40" i="38" s="1"/>
  <c r="AM20" i="21"/>
  <c r="W39" i="38"/>
  <c r="X39" i="38" s="1"/>
  <c r="D42" i="61"/>
  <c r="W23" i="38"/>
  <c r="X23" i="38" s="1"/>
  <c r="W29" i="38"/>
  <c r="X29" i="38" s="1"/>
  <c r="AI16" i="48"/>
  <c r="AL39" i="11"/>
  <c r="AM39" i="11"/>
  <c r="AI12" i="48"/>
  <c r="AG40" i="38"/>
  <c r="AK40" i="38" s="1"/>
  <c r="W37" i="43"/>
  <c r="M24" i="38"/>
  <c r="J24" i="38"/>
  <c r="L24" i="38"/>
  <c r="K24" i="38"/>
  <c r="U38" i="38"/>
  <c r="Y38" i="38" s="1"/>
  <c r="AL39" i="43"/>
  <c r="AM39" i="43"/>
  <c r="AJ39" i="43"/>
  <c r="AK39" i="43"/>
  <c r="W29" i="48"/>
  <c r="W35" i="48"/>
  <c r="W19" i="48"/>
  <c r="W11" i="48"/>
  <c r="AL11" i="38"/>
  <c r="AJ11" i="38"/>
  <c r="AG11" i="38"/>
  <c r="AK11" i="38" s="1"/>
  <c r="U32" i="38"/>
  <c r="AK24" i="11"/>
  <c r="AM24" i="11"/>
  <c r="AM38" i="50"/>
  <c r="AJ38" i="50"/>
  <c r="AL38" i="50"/>
  <c r="AK38" i="50"/>
  <c r="AL16" i="38"/>
  <c r="AJ16" i="38"/>
  <c r="AG21" i="38"/>
  <c r="AK21" i="38" s="1"/>
  <c r="AJ28" i="13"/>
  <c r="AL28" i="13"/>
  <c r="AM28" i="13"/>
  <c r="AK28" i="13"/>
  <c r="AK26" i="11"/>
  <c r="AM26" i="11"/>
  <c r="M36" i="38"/>
  <c r="J36" i="38"/>
  <c r="L36" i="38"/>
  <c r="K36" i="38"/>
  <c r="AM17" i="50"/>
  <c r="AJ17" i="50"/>
  <c r="AL17" i="50"/>
  <c r="L17" i="48"/>
  <c r="M17" i="48"/>
  <c r="J17" i="48"/>
  <c r="I37" i="38"/>
  <c r="F42" i="58"/>
  <c r="G42" i="58" s="1"/>
  <c r="D42" i="58"/>
  <c r="W36" i="48"/>
  <c r="I42" i="48"/>
  <c r="U12" i="38"/>
  <c r="M28" i="38"/>
  <c r="J28" i="38"/>
  <c r="L28" i="38"/>
  <c r="K28" i="38"/>
  <c r="AG34" i="38"/>
  <c r="AK34" i="38" s="1"/>
  <c r="J42" i="21"/>
  <c r="M42" i="21"/>
  <c r="L42" i="21"/>
  <c r="W34" i="48"/>
  <c r="AL35" i="13"/>
  <c r="AM35" i="13"/>
  <c r="U27" i="48"/>
  <c r="Y27" i="48" s="1"/>
  <c r="G43" i="21"/>
  <c r="I17" i="38"/>
  <c r="W42" i="21"/>
  <c r="X42" i="21" s="1"/>
  <c r="W39" i="48"/>
  <c r="AL17" i="45"/>
  <c r="AM17" i="45"/>
  <c r="AJ17" i="45"/>
  <c r="I9" i="38"/>
  <c r="W9" i="38"/>
  <c r="X9" i="38" s="1"/>
  <c r="AG19" i="38"/>
  <c r="AK19" i="38" s="1"/>
  <c r="AI32" i="13"/>
  <c r="U28" i="38"/>
  <c r="Y28" i="38" s="1"/>
  <c r="AG16" i="38"/>
  <c r="AK16" i="38" s="1"/>
  <c r="AG10" i="38"/>
  <c r="X15" i="21"/>
  <c r="Y15" i="21"/>
  <c r="AK21" i="11"/>
  <c r="AM21" i="11"/>
  <c r="AG27" i="48"/>
  <c r="W10" i="48"/>
  <c r="AG14" i="38"/>
  <c r="AK14" i="38" s="1"/>
  <c r="U18" i="13"/>
  <c r="Y18" i="13" s="1"/>
  <c r="W13" i="48"/>
  <c r="AL36" i="43"/>
  <c r="AM36" i="43"/>
  <c r="AJ36" i="43"/>
  <c r="AK36" i="43"/>
  <c r="I41" i="48"/>
  <c r="K41" i="48" s="1"/>
  <c r="I43" i="50"/>
  <c r="AL20" i="38"/>
  <c r="AJ20" i="38"/>
  <c r="AI32" i="43"/>
  <c r="AI39" i="13"/>
  <c r="AJ30" i="13"/>
  <c r="AL30" i="13"/>
  <c r="AM30" i="13"/>
  <c r="AK30" i="13"/>
  <c r="AK22" i="11"/>
  <c r="AM22" i="11"/>
  <c r="AL12" i="43"/>
  <c r="AM12" i="43"/>
  <c r="AJ12" i="43"/>
  <c r="AK12" i="43"/>
  <c r="U20" i="38"/>
  <c r="AG26" i="38"/>
  <c r="AK26" i="38" s="1"/>
  <c r="W38" i="13"/>
  <c r="W14" i="48"/>
  <c r="AL21" i="38"/>
  <c r="AJ21" i="38"/>
  <c r="AM21" i="38"/>
  <c r="W25" i="48"/>
  <c r="AI40" i="13"/>
  <c r="X9" i="43"/>
  <c r="Y9" i="43"/>
  <c r="W31" i="38"/>
  <c r="X31" i="38" s="1"/>
  <c r="W19" i="38"/>
  <c r="X19" i="38" s="1"/>
  <c r="G42" i="61"/>
  <c r="W12" i="38"/>
  <c r="X12" i="38" s="1"/>
  <c r="AK17" i="45"/>
  <c r="W17" i="43"/>
  <c r="AI35" i="48"/>
  <c r="U33" i="38"/>
  <c r="Y33" i="38" s="1"/>
  <c r="G43" i="48"/>
  <c r="AL18" i="43"/>
  <c r="AM18" i="43"/>
  <c r="AJ18" i="43"/>
  <c r="AK18" i="43"/>
  <c r="M22" i="38"/>
  <c r="J22" i="38"/>
  <c r="L22" i="38"/>
  <c r="K22" i="38"/>
  <c r="U21" i="38"/>
  <c r="Y21" i="38" s="1"/>
  <c r="AI27" i="13"/>
  <c r="AK19" i="11"/>
  <c r="AM19" i="11"/>
  <c r="AK25" i="13"/>
  <c r="AM25" i="13"/>
  <c r="X23" i="21"/>
  <c r="Y23" i="21"/>
  <c r="AL40" i="11"/>
  <c r="AM40" i="11"/>
  <c r="F42" i="63"/>
  <c r="G42" i="63" s="1"/>
  <c r="D42" i="63"/>
  <c r="AI11" i="21"/>
  <c r="AK11" i="21" s="1"/>
  <c r="U43" i="43"/>
  <c r="AL15" i="38"/>
  <c r="AJ15" i="38"/>
  <c r="AL26" i="43"/>
  <c r="AM26" i="43"/>
  <c r="AJ26" i="43"/>
  <c r="AK26" i="43"/>
  <c r="AL29" i="38"/>
  <c r="AJ29" i="38"/>
  <c r="M26" i="38"/>
  <c r="J26" i="38"/>
  <c r="L26" i="38"/>
  <c r="K26" i="38"/>
  <c r="M33" i="38"/>
  <c r="J33" i="38"/>
  <c r="L33" i="38"/>
  <c r="K33" i="38"/>
  <c r="AI19" i="21"/>
  <c r="AG20" i="13"/>
  <c r="AG42" i="45"/>
  <c r="I27" i="38"/>
  <c r="U34" i="38"/>
  <c r="Y34" i="38" s="1"/>
  <c r="U17" i="38"/>
  <c r="M14" i="38"/>
  <c r="J14" i="38"/>
  <c r="L14" i="38"/>
  <c r="K14" i="38"/>
  <c r="W38" i="11"/>
  <c r="AL12" i="13"/>
  <c r="AM12" i="13"/>
  <c r="W37" i="50"/>
  <c r="U43" i="50"/>
  <c r="AG17" i="48"/>
  <c r="AI38" i="48"/>
  <c r="I43" i="45"/>
  <c r="K43" i="45" s="1"/>
  <c r="AL15" i="45"/>
  <c r="AM15" i="45"/>
  <c r="AJ15" i="45"/>
  <c r="AK15" i="45"/>
  <c r="AI40" i="48"/>
  <c r="AL16" i="43"/>
  <c r="AM16" i="43"/>
  <c r="AJ16" i="43"/>
  <c r="AK16" i="43"/>
  <c r="M20" i="38"/>
  <c r="J20" i="38"/>
  <c r="L20" i="38"/>
  <c r="K20" i="38"/>
  <c r="AL39" i="38"/>
  <c r="AJ39" i="38"/>
  <c r="AL31" i="38"/>
  <c r="AJ31" i="38"/>
  <c r="AM31" i="38"/>
  <c r="W28" i="21"/>
  <c r="AI39" i="48"/>
  <c r="AI33" i="48"/>
  <c r="AL29" i="43"/>
  <c r="AM29" i="43"/>
  <c r="AJ29" i="43"/>
  <c r="AK29" i="43"/>
  <c r="X19" i="21"/>
  <c r="Y19" i="21"/>
  <c r="U17" i="11"/>
  <c r="Y17" i="11" s="1"/>
  <c r="AL35" i="43"/>
  <c r="AM35" i="43"/>
  <c r="AJ35" i="43"/>
  <c r="AK35" i="43"/>
  <c r="U19" i="38"/>
  <c r="Y19" i="38" s="1"/>
  <c r="X16" i="21"/>
  <c r="Y16" i="21"/>
  <c r="AI35" i="21"/>
  <c r="AL31" i="13"/>
  <c r="AM31" i="13"/>
  <c r="M42" i="43"/>
  <c r="J42" i="43"/>
  <c r="L42" i="43"/>
  <c r="AL15" i="43"/>
  <c r="AM15" i="43"/>
  <c r="AJ15" i="43"/>
  <c r="AK15" i="43"/>
  <c r="U16" i="38"/>
  <c r="Y16" i="38" s="1"/>
  <c r="AG39" i="38"/>
  <c r="AK39" i="38" s="1"/>
  <c r="M30" i="38"/>
  <c r="J30" i="38"/>
  <c r="L30" i="38"/>
  <c r="K30" i="38"/>
  <c r="M13" i="38"/>
  <c r="J13" i="38"/>
  <c r="L13" i="38"/>
  <c r="K13" i="38"/>
  <c r="AI30" i="48"/>
  <c r="AL13" i="43"/>
  <c r="AM13" i="43"/>
  <c r="AJ13" i="43"/>
  <c r="AK13" i="43"/>
  <c r="AG15" i="38"/>
  <c r="AK15" i="38" s="1"/>
  <c r="U14" i="38"/>
  <c r="Y14" i="38" s="1"/>
  <c r="AG27" i="21"/>
  <c r="AL14" i="13"/>
  <c r="AI13" i="48"/>
  <c r="M25" i="38"/>
  <c r="J25" i="38"/>
  <c r="L25" i="38"/>
  <c r="K25" i="38"/>
  <c r="AG36" i="38"/>
  <c r="AM16" i="50"/>
  <c r="AJ16" i="50"/>
  <c r="AL16" i="50"/>
  <c r="AK16" i="50"/>
  <c r="AL10" i="45"/>
  <c r="AM10" i="45"/>
  <c r="AL33" i="21"/>
  <c r="AM33" i="21"/>
  <c r="AJ33" i="21"/>
  <c r="AK33" i="21"/>
  <c r="AL15" i="13"/>
  <c r="AM15" i="13"/>
  <c r="J32" i="48"/>
  <c r="M32" i="48"/>
  <c r="L32" i="48"/>
  <c r="K32" i="48"/>
  <c r="U26" i="38"/>
  <c r="Y26" i="38" s="1"/>
  <c r="AL34" i="13"/>
  <c r="AM34" i="13"/>
  <c r="W27" i="13"/>
  <c r="U42" i="21"/>
  <c r="AI18" i="48"/>
  <c r="AK18" i="48" s="1"/>
  <c r="AI17" i="48"/>
  <c r="AI15" i="48"/>
  <c r="AL35" i="38"/>
  <c r="AJ35" i="38"/>
  <c r="AM35" i="38"/>
  <c r="AI39" i="21"/>
  <c r="AI25" i="48"/>
  <c r="M35" i="38"/>
  <c r="J35" i="38"/>
  <c r="L35" i="38"/>
  <c r="K35" i="38"/>
  <c r="W36" i="38"/>
  <c r="X36" i="38" s="1"/>
  <c r="AM16" i="21"/>
  <c r="AK32" i="13"/>
  <c r="W41" i="50"/>
  <c r="X41" i="50" s="1"/>
  <c r="AM30" i="38" l="1"/>
  <c r="M43" i="11"/>
  <c r="K43" i="11"/>
  <c r="L43" i="11"/>
  <c r="AM20" i="38"/>
  <c r="AM14" i="13"/>
  <c r="AM27" i="11"/>
  <c r="AM29" i="38"/>
  <c r="W32" i="11"/>
  <c r="W32" i="38"/>
  <c r="X32" i="38" s="1"/>
  <c r="AI9" i="13"/>
  <c r="AL9" i="13" s="1"/>
  <c r="AI10" i="13"/>
  <c r="W9" i="11"/>
  <c r="X36" i="13"/>
  <c r="Y36" i="13"/>
  <c r="AI9" i="11"/>
  <c r="AK9" i="11" s="1"/>
  <c r="AG27" i="13"/>
  <c r="AK27" i="13" s="1"/>
  <c r="AG42" i="13"/>
  <c r="Y13" i="38"/>
  <c r="L43" i="13"/>
  <c r="X36" i="11"/>
  <c r="Y36" i="11"/>
  <c r="AI32" i="11"/>
  <c r="AL36" i="13"/>
  <c r="AJ36" i="13"/>
  <c r="AM36" i="13"/>
  <c r="AK36" i="13"/>
  <c r="AG43" i="43"/>
  <c r="Y20" i="38"/>
  <c r="W41" i="43"/>
  <c r="Y41" i="43" s="1"/>
  <c r="AL10" i="11"/>
  <c r="AM10" i="11"/>
  <c r="W32" i="13"/>
  <c r="AK32" i="45"/>
  <c r="AJ32" i="45"/>
  <c r="AL32" i="45"/>
  <c r="AM32" i="45"/>
  <c r="AJ36" i="11"/>
  <c r="AK36" i="11"/>
  <c r="AL36" i="11"/>
  <c r="AM36" i="11"/>
  <c r="AM39" i="38"/>
  <c r="AJ37" i="45"/>
  <c r="AL37" i="45"/>
  <c r="AM37" i="45"/>
  <c r="AK37" i="45"/>
  <c r="X37" i="45"/>
  <c r="Y37" i="45"/>
  <c r="Y30" i="38"/>
  <c r="K43" i="21"/>
  <c r="Y22" i="38"/>
  <c r="AI20" i="13"/>
  <c r="AM20" i="13" s="1"/>
  <c r="AJ20" i="11"/>
  <c r="AL20" i="11"/>
  <c r="AI17" i="11"/>
  <c r="AM17" i="11" s="1"/>
  <c r="AK20" i="11"/>
  <c r="Y42" i="43"/>
  <c r="Y42" i="21"/>
  <c r="AK36" i="38"/>
  <c r="Y9" i="48"/>
  <c r="Y17" i="38"/>
  <c r="AK17" i="48"/>
  <c r="W37" i="38"/>
  <c r="X37" i="38" s="1"/>
  <c r="AG43" i="21"/>
  <c r="W42" i="48"/>
  <c r="X42" i="48" s="1"/>
  <c r="U41" i="13"/>
  <c r="Y41" i="13" s="1"/>
  <c r="AM25" i="48"/>
  <c r="AJ25" i="48"/>
  <c r="AL25" i="48"/>
  <c r="AK25" i="48"/>
  <c r="AL39" i="21"/>
  <c r="AM39" i="21"/>
  <c r="AJ39" i="21"/>
  <c r="AK39" i="21"/>
  <c r="AM17" i="48"/>
  <c r="AJ17" i="48"/>
  <c r="AL17" i="48"/>
  <c r="X27" i="13"/>
  <c r="Y27" i="13"/>
  <c r="U17" i="13"/>
  <c r="Y17" i="13" s="1"/>
  <c r="AL35" i="21"/>
  <c r="AM35" i="21"/>
  <c r="AJ35" i="21"/>
  <c r="AK35" i="21"/>
  <c r="AI32" i="48"/>
  <c r="M27" i="38"/>
  <c r="J27" i="38"/>
  <c r="L27" i="38"/>
  <c r="K27" i="38"/>
  <c r="AL19" i="21"/>
  <c r="AM19" i="21"/>
  <c r="AJ19" i="21"/>
  <c r="U43" i="48"/>
  <c r="AL40" i="13"/>
  <c r="AM40" i="13"/>
  <c r="X13" i="48"/>
  <c r="Y13" i="48"/>
  <c r="W27" i="21"/>
  <c r="M17" i="38"/>
  <c r="J17" i="38"/>
  <c r="L17" i="38"/>
  <c r="K17" i="38"/>
  <c r="U43" i="21"/>
  <c r="W37" i="11"/>
  <c r="X36" i="48"/>
  <c r="Y36" i="48"/>
  <c r="M37" i="38"/>
  <c r="J37" i="38"/>
  <c r="L37" i="38"/>
  <c r="K37" i="38"/>
  <c r="AM9" i="50"/>
  <c r="AJ9" i="50"/>
  <c r="AL9" i="50"/>
  <c r="AK9" i="50"/>
  <c r="AM23" i="48"/>
  <c r="AJ23" i="48"/>
  <c r="AL23" i="48"/>
  <c r="AK23" i="48"/>
  <c r="AK21" i="13"/>
  <c r="AM21" i="13"/>
  <c r="M43" i="43"/>
  <c r="J43" i="43"/>
  <c r="L43" i="43"/>
  <c r="K43" i="43"/>
  <c r="AL28" i="21"/>
  <c r="AM28" i="21"/>
  <c r="AJ28" i="21"/>
  <c r="AI42" i="43"/>
  <c r="AK26" i="13"/>
  <c r="AM26" i="13"/>
  <c r="AK24" i="13"/>
  <c r="AM24" i="13"/>
  <c r="AM19" i="48"/>
  <c r="AJ19" i="48"/>
  <c r="AL19" i="48"/>
  <c r="AK19" i="48"/>
  <c r="X16" i="48"/>
  <c r="Y16" i="48"/>
  <c r="AM10" i="48"/>
  <c r="AJ10" i="48"/>
  <c r="AL10" i="48"/>
  <c r="AK10" i="48"/>
  <c r="AI17" i="38"/>
  <c r="AI18" i="38"/>
  <c r="AK18" i="38" s="1"/>
  <c r="AJ9" i="13"/>
  <c r="X39" i="21"/>
  <c r="Y39" i="21"/>
  <c r="AI42" i="50"/>
  <c r="X32" i="48"/>
  <c r="Y32" i="48"/>
  <c r="AL32" i="21"/>
  <c r="AM32" i="21"/>
  <c r="AJ32" i="21"/>
  <c r="AM16" i="38"/>
  <c r="AK19" i="21"/>
  <c r="AM19" i="38"/>
  <c r="Y40" i="38"/>
  <c r="Y41" i="50"/>
  <c r="Y11" i="38"/>
  <c r="Y36" i="38"/>
  <c r="AM26" i="38"/>
  <c r="W41" i="38"/>
  <c r="X41" i="38" s="1"/>
  <c r="Y25" i="38"/>
  <c r="AM13" i="38"/>
  <c r="Y35" i="38"/>
  <c r="AI37" i="38"/>
  <c r="AI38" i="38"/>
  <c r="AK38" i="38" s="1"/>
  <c r="AL39" i="48"/>
  <c r="AJ39" i="48"/>
  <c r="AM39" i="48"/>
  <c r="AK39" i="48"/>
  <c r="AL40" i="48"/>
  <c r="AJ40" i="48"/>
  <c r="AM40" i="48"/>
  <c r="AK40" i="48"/>
  <c r="I42" i="38"/>
  <c r="AI17" i="21"/>
  <c r="AJ27" i="13"/>
  <c r="AL27" i="13"/>
  <c r="X14" i="48"/>
  <c r="Y14" i="48"/>
  <c r="X38" i="13"/>
  <c r="Y38" i="13"/>
  <c r="AL32" i="43"/>
  <c r="AM32" i="43"/>
  <c r="AJ32" i="43"/>
  <c r="AK32" i="43"/>
  <c r="W43" i="50"/>
  <c r="X43" i="50" s="1"/>
  <c r="X10" i="48"/>
  <c r="Y10" i="48"/>
  <c r="AJ32" i="13"/>
  <c r="AL32" i="13"/>
  <c r="AM32" i="13"/>
  <c r="M9" i="38"/>
  <c r="J9" i="38"/>
  <c r="L9" i="38"/>
  <c r="K9" i="38"/>
  <c r="X39" i="48"/>
  <c r="Y39" i="48"/>
  <c r="X41" i="43"/>
  <c r="X19" i="48"/>
  <c r="Y19" i="48"/>
  <c r="X29" i="48"/>
  <c r="Y29" i="48"/>
  <c r="AM12" i="48"/>
  <c r="AJ12" i="48"/>
  <c r="AL12" i="48"/>
  <c r="AK12" i="48"/>
  <c r="AM16" i="48"/>
  <c r="AJ16" i="48"/>
  <c r="AL16" i="48"/>
  <c r="AK16" i="48"/>
  <c r="AL31" i="48"/>
  <c r="AJ31" i="48"/>
  <c r="AM31" i="48"/>
  <c r="AK31" i="48"/>
  <c r="AI41" i="50"/>
  <c r="AL28" i="48"/>
  <c r="AJ28" i="48"/>
  <c r="AM28" i="48"/>
  <c r="U42" i="38"/>
  <c r="AL37" i="43"/>
  <c r="AM37" i="43"/>
  <c r="AJ37" i="43"/>
  <c r="AK37" i="43"/>
  <c r="AL34" i="48"/>
  <c r="AJ34" i="48"/>
  <c r="AM34" i="48"/>
  <c r="AK34" i="48"/>
  <c r="AI37" i="11"/>
  <c r="W43" i="43"/>
  <c r="X43" i="43" s="1"/>
  <c r="AI27" i="21"/>
  <c r="AK27" i="21" s="1"/>
  <c r="AI42" i="21"/>
  <c r="X9" i="50"/>
  <c r="Y9" i="50"/>
  <c r="AI28" i="38"/>
  <c r="X31" i="48"/>
  <c r="Y31" i="48"/>
  <c r="X35" i="21"/>
  <c r="Y35" i="21"/>
  <c r="AG41" i="11"/>
  <c r="X23" i="48"/>
  <c r="Y23" i="48"/>
  <c r="AI9" i="48"/>
  <c r="X40" i="48"/>
  <c r="Y40" i="48"/>
  <c r="AI33" i="38"/>
  <c r="AK33" i="38" s="1"/>
  <c r="AG17" i="38"/>
  <c r="X27" i="43"/>
  <c r="Y27" i="43"/>
  <c r="AL17" i="43"/>
  <c r="AM17" i="43"/>
  <c r="AJ17" i="43"/>
  <c r="AK17" i="43"/>
  <c r="W37" i="13"/>
  <c r="Y12" i="38"/>
  <c r="AM34" i="38"/>
  <c r="Y10" i="38"/>
  <c r="AM12" i="38"/>
  <c r="AM23" i="38"/>
  <c r="AM15" i="48"/>
  <c r="AJ15" i="48"/>
  <c r="AL15" i="48"/>
  <c r="AK15" i="48"/>
  <c r="W9" i="21"/>
  <c r="W43" i="45"/>
  <c r="X43" i="45" s="1"/>
  <c r="AL38" i="48"/>
  <c r="AJ38" i="48"/>
  <c r="AM38" i="48"/>
  <c r="AK38" i="48"/>
  <c r="X37" i="50"/>
  <c r="Y37" i="50"/>
  <c r="X38" i="11"/>
  <c r="Y38" i="11"/>
  <c r="AK42" i="45"/>
  <c r="AM42" i="45"/>
  <c r="AM11" i="21"/>
  <c r="AJ11" i="21"/>
  <c r="AL11" i="21"/>
  <c r="AI42" i="13"/>
  <c r="AK42" i="13" s="1"/>
  <c r="AL35" i="48"/>
  <c r="AJ35" i="48"/>
  <c r="AM35" i="48"/>
  <c r="AK35" i="48"/>
  <c r="X17" i="43"/>
  <c r="Y17" i="43"/>
  <c r="X25" i="48"/>
  <c r="Y25" i="48"/>
  <c r="L43" i="50"/>
  <c r="J43" i="50"/>
  <c r="M43" i="50"/>
  <c r="J41" i="48"/>
  <c r="M41" i="48"/>
  <c r="L41" i="48"/>
  <c r="AG9" i="38"/>
  <c r="I41" i="38"/>
  <c r="X34" i="48"/>
  <c r="Y34" i="48"/>
  <c r="J42" i="48"/>
  <c r="M42" i="48"/>
  <c r="L42" i="48"/>
  <c r="K42" i="48"/>
  <c r="X37" i="43"/>
  <c r="Y37" i="43"/>
  <c r="AK18" i="13"/>
  <c r="AM18" i="13"/>
  <c r="X26" i="48"/>
  <c r="Y26" i="48"/>
  <c r="AI27" i="48"/>
  <c r="AK27" i="48" s="1"/>
  <c r="AI42" i="48"/>
  <c r="U27" i="38"/>
  <c r="Y27" i="38" s="1"/>
  <c r="J43" i="21"/>
  <c r="M43" i="21"/>
  <c r="L43" i="21"/>
  <c r="X33" i="48"/>
  <c r="Y33" i="48"/>
  <c r="AJ38" i="11"/>
  <c r="AL38" i="11"/>
  <c r="AM38" i="11"/>
  <c r="AK38" i="11"/>
  <c r="M32" i="38"/>
  <c r="J32" i="38"/>
  <c r="L32" i="38"/>
  <c r="K32" i="38"/>
  <c r="AI41" i="43"/>
  <c r="AG32" i="38"/>
  <c r="AM11" i="48"/>
  <c r="AJ11" i="48"/>
  <c r="AL11" i="48"/>
  <c r="AK11" i="48"/>
  <c r="X12" i="48"/>
  <c r="Y12" i="48"/>
  <c r="AL29" i="48"/>
  <c r="AJ29" i="48"/>
  <c r="AM29" i="48"/>
  <c r="AK29" i="48"/>
  <c r="AL36" i="38"/>
  <c r="AJ36" i="38"/>
  <c r="AM36" i="38"/>
  <c r="AG43" i="11"/>
  <c r="AL9" i="45"/>
  <c r="AM9" i="45"/>
  <c r="AJ9" i="45"/>
  <c r="AK9" i="45"/>
  <c r="X11" i="21"/>
  <c r="Y11" i="21"/>
  <c r="X30" i="48"/>
  <c r="Y30" i="48"/>
  <c r="AG27" i="38"/>
  <c r="AM37" i="50"/>
  <c r="AJ37" i="50"/>
  <c r="AL37" i="50"/>
  <c r="AK37" i="50"/>
  <c r="AI37" i="13"/>
  <c r="W42" i="13"/>
  <c r="AM15" i="38"/>
  <c r="AM14" i="38"/>
  <c r="Y31" i="38"/>
  <c r="Y15" i="38"/>
  <c r="AM40" i="38"/>
  <c r="AI37" i="21"/>
  <c r="U43" i="13"/>
  <c r="AM18" i="48"/>
  <c r="AJ18" i="48"/>
  <c r="AL18" i="48"/>
  <c r="AM13" i="48"/>
  <c r="AJ13" i="48"/>
  <c r="AL13" i="48"/>
  <c r="AK13" i="48"/>
  <c r="AG42" i="21"/>
  <c r="AL30" i="48"/>
  <c r="AJ30" i="48"/>
  <c r="AM30" i="48"/>
  <c r="AK30" i="48"/>
  <c r="U9" i="38"/>
  <c r="Y9" i="38" s="1"/>
  <c r="AL33" i="48"/>
  <c r="AJ33" i="48"/>
  <c r="AM33" i="48"/>
  <c r="AK33" i="48"/>
  <c r="X28" i="21"/>
  <c r="Y28" i="21"/>
  <c r="J43" i="45"/>
  <c r="L43" i="45"/>
  <c r="M43" i="45"/>
  <c r="AI37" i="48"/>
  <c r="AI9" i="21"/>
  <c r="W41" i="45"/>
  <c r="AL39" i="13"/>
  <c r="AM39" i="13"/>
  <c r="I43" i="48"/>
  <c r="AG42" i="48"/>
  <c r="X11" i="48"/>
  <c r="Y11" i="48"/>
  <c r="X35" i="48"/>
  <c r="Y35" i="48"/>
  <c r="AI41" i="45"/>
  <c r="AI43" i="45"/>
  <c r="AM14" i="48"/>
  <c r="AJ14" i="48"/>
  <c r="AL14" i="48"/>
  <c r="AK14" i="48"/>
  <c r="AM21" i="48"/>
  <c r="AJ21" i="48"/>
  <c r="AL21" i="48"/>
  <c r="AK21" i="48"/>
  <c r="AG17" i="13"/>
  <c r="AK22" i="13"/>
  <c r="AM22" i="13"/>
  <c r="X38" i="48"/>
  <c r="Y38" i="48"/>
  <c r="AL36" i="48"/>
  <c r="AJ36" i="48"/>
  <c r="AM36" i="48"/>
  <c r="AK36" i="48"/>
  <c r="AJ9" i="43"/>
  <c r="AL9" i="43"/>
  <c r="AM9" i="43"/>
  <c r="AK9" i="43"/>
  <c r="AL27" i="43"/>
  <c r="AM27" i="43"/>
  <c r="AJ27" i="43"/>
  <c r="AK27" i="43"/>
  <c r="AK19" i="13"/>
  <c r="AM19" i="13"/>
  <c r="AG37" i="38"/>
  <c r="X15" i="48"/>
  <c r="Y15" i="48"/>
  <c r="X21" i="48"/>
  <c r="Y21" i="48"/>
  <c r="AL26" i="48"/>
  <c r="AJ26" i="48"/>
  <c r="AM26" i="48"/>
  <c r="AK26" i="48"/>
  <c r="U41" i="11"/>
  <c r="Y41" i="11" s="1"/>
  <c r="AI10" i="38"/>
  <c r="AJ38" i="13"/>
  <c r="AL38" i="13"/>
  <c r="AM38" i="13"/>
  <c r="AK38" i="13"/>
  <c r="W43" i="13"/>
  <c r="X43" i="13" s="1"/>
  <c r="AM11" i="38"/>
  <c r="K43" i="50"/>
  <c r="Y29" i="38"/>
  <c r="Y18" i="38"/>
  <c r="Y23" i="38"/>
  <c r="Y41" i="48"/>
  <c r="Y39" i="38"/>
  <c r="Y32" i="38" l="1"/>
  <c r="X32" i="11"/>
  <c r="Y32" i="11"/>
  <c r="AK9" i="13"/>
  <c r="AM9" i="11"/>
  <c r="AL9" i="11"/>
  <c r="AJ9" i="11"/>
  <c r="AM27" i="13"/>
  <c r="AM9" i="13"/>
  <c r="AL32" i="11"/>
  <c r="AK32" i="11"/>
  <c r="AM32" i="11"/>
  <c r="AJ32" i="11"/>
  <c r="Y9" i="11"/>
  <c r="X9" i="11"/>
  <c r="X32" i="13"/>
  <c r="Y32" i="13"/>
  <c r="AL10" i="13"/>
  <c r="AM10" i="13"/>
  <c r="Y37" i="38"/>
  <c r="AK37" i="38"/>
  <c r="Y42" i="48"/>
  <c r="Y43" i="50"/>
  <c r="AK17" i="38"/>
  <c r="AK17" i="11"/>
  <c r="AI41" i="11"/>
  <c r="AJ20" i="13"/>
  <c r="AL20" i="13"/>
  <c r="AI17" i="13"/>
  <c r="AI41" i="13"/>
  <c r="AL41" i="13" s="1"/>
  <c r="AL17" i="11"/>
  <c r="AJ17" i="11"/>
  <c r="AK20" i="13"/>
  <c r="AK42" i="21"/>
  <c r="AK42" i="48"/>
  <c r="Y43" i="43"/>
  <c r="W42" i="38"/>
  <c r="X42" i="38" s="1"/>
  <c r="AL10" i="38"/>
  <c r="AJ10" i="38"/>
  <c r="AM10" i="38"/>
  <c r="AG41" i="13"/>
  <c r="AL43" i="45"/>
  <c r="AM43" i="45"/>
  <c r="AJ43" i="45"/>
  <c r="AK43" i="45"/>
  <c r="AL41" i="45"/>
  <c r="AM41" i="45"/>
  <c r="AJ41" i="45"/>
  <c r="AK41" i="45"/>
  <c r="J43" i="48"/>
  <c r="M43" i="48"/>
  <c r="L43" i="48"/>
  <c r="AI41" i="21"/>
  <c r="X42" i="13"/>
  <c r="Y42" i="13"/>
  <c r="AG42" i="38"/>
  <c r="AL27" i="48"/>
  <c r="AJ27" i="48"/>
  <c r="AM27" i="48"/>
  <c r="AM9" i="48"/>
  <c r="AJ9" i="48"/>
  <c r="AL9" i="48"/>
  <c r="AK9" i="48"/>
  <c r="AM41" i="50"/>
  <c r="AJ41" i="50"/>
  <c r="AL41" i="50"/>
  <c r="AK41" i="50"/>
  <c r="X27" i="21"/>
  <c r="Y27" i="21"/>
  <c r="W41" i="21"/>
  <c r="AK10" i="38"/>
  <c r="AG43" i="13"/>
  <c r="AL37" i="21"/>
  <c r="AM37" i="21"/>
  <c r="AJ37" i="21"/>
  <c r="AK37" i="21"/>
  <c r="AJ37" i="13"/>
  <c r="AL37" i="13"/>
  <c r="AM37" i="13"/>
  <c r="AK37" i="13"/>
  <c r="AL42" i="48"/>
  <c r="AJ42" i="48"/>
  <c r="AM42" i="48"/>
  <c r="M41" i="38"/>
  <c r="J41" i="38"/>
  <c r="L41" i="38"/>
  <c r="K41" i="38"/>
  <c r="X37" i="13"/>
  <c r="Y37" i="13"/>
  <c r="AI32" i="38"/>
  <c r="AK32" i="38" s="1"/>
  <c r="AI41" i="48"/>
  <c r="AL27" i="21"/>
  <c r="AM27" i="21"/>
  <c r="AJ27" i="21"/>
  <c r="AI43" i="50"/>
  <c r="AM42" i="50"/>
  <c r="AJ42" i="50"/>
  <c r="AL42" i="50"/>
  <c r="AK42" i="50"/>
  <c r="AL17" i="38"/>
  <c r="AJ17" i="38"/>
  <c r="AM17" i="38"/>
  <c r="AL32" i="48"/>
  <c r="AJ32" i="48"/>
  <c r="AM32" i="48"/>
  <c r="AK32" i="48"/>
  <c r="AG43" i="48"/>
  <c r="AM17" i="13"/>
  <c r="AL41" i="43"/>
  <c r="AM41" i="43"/>
  <c r="AJ41" i="43"/>
  <c r="AK41" i="43"/>
  <c r="AJ42" i="13"/>
  <c r="AL42" i="13"/>
  <c r="AM42" i="13"/>
  <c r="U43" i="38"/>
  <c r="X9" i="21"/>
  <c r="Y9" i="21"/>
  <c r="AL33" i="38"/>
  <c r="AJ33" i="38"/>
  <c r="AM33" i="38"/>
  <c r="AI27" i="38"/>
  <c r="AK27" i="38" s="1"/>
  <c r="AL42" i="21"/>
  <c r="AM42" i="21"/>
  <c r="AJ42" i="21"/>
  <c r="AI42" i="11"/>
  <c r="AL17" i="21"/>
  <c r="AM17" i="21"/>
  <c r="AJ17" i="21"/>
  <c r="AK17" i="21"/>
  <c r="AL37" i="38"/>
  <c r="AJ37" i="38"/>
  <c r="AM37" i="38"/>
  <c r="AL18" i="38"/>
  <c r="AJ18" i="38"/>
  <c r="AM18" i="38"/>
  <c r="AL42" i="43"/>
  <c r="AM42" i="43"/>
  <c r="AJ42" i="43"/>
  <c r="AK42" i="43"/>
  <c r="X37" i="11"/>
  <c r="Y37" i="11"/>
  <c r="AI9" i="38"/>
  <c r="W43" i="48"/>
  <c r="X43" i="48" s="1"/>
  <c r="X41" i="45"/>
  <c r="Y41" i="45"/>
  <c r="AM9" i="21"/>
  <c r="AJ9" i="21"/>
  <c r="AL9" i="21"/>
  <c r="AK9" i="21"/>
  <c r="AL37" i="48"/>
  <c r="AJ37" i="48"/>
  <c r="AM37" i="48"/>
  <c r="AK37" i="48"/>
  <c r="AI43" i="43"/>
  <c r="W42" i="11"/>
  <c r="I43" i="38"/>
  <c r="AG41" i="38"/>
  <c r="U41" i="38"/>
  <c r="Y41" i="38" s="1"/>
  <c r="AL28" i="38"/>
  <c r="AJ28" i="38"/>
  <c r="AM28" i="38"/>
  <c r="AI43" i="11"/>
  <c r="AJ37" i="11"/>
  <c r="AL37" i="11"/>
  <c r="AM37" i="11"/>
  <c r="AK37" i="11"/>
  <c r="W43" i="11"/>
  <c r="M42" i="38"/>
  <c r="J42" i="38"/>
  <c r="L42" i="38"/>
  <c r="K42" i="38"/>
  <c r="AL38" i="38"/>
  <c r="AJ38" i="38"/>
  <c r="AM38" i="38"/>
  <c r="W43" i="21"/>
  <c r="X43" i="21" s="1"/>
  <c r="Y43" i="13"/>
  <c r="K43" i="48"/>
  <c r="Y43" i="45"/>
  <c r="AK28" i="38"/>
  <c r="AM41" i="13" l="1"/>
  <c r="Y42" i="38"/>
  <c r="AJ41" i="13"/>
  <c r="AL17" i="13"/>
  <c r="AJ17" i="13"/>
  <c r="AM41" i="11"/>
  <c r="AL41" i="11"/>
  <c r="AJ41" i="11"/>
  <c r="AK17" i="13"/>
  <c r="AI43" i="13"/>
  <c r="AK41" i="13"/>
  <c r="AK41" i="11"/>
  <c r="X42" i="11"/>
  <c r="Y42" i="11"/>
  <c r="AJ42" i="11"/>
  <c r="AL42" i="11"/>
  <c r="AM42" i="11"/>
  <c r="AK42" i="11"/>
  <c r="AL32" i="38"/>
  <c r="AJ32" i="38"/>
  <c r="AM32" i="38"/>
  <c r="X41" i="21"/>
  <c r="Y41" i="21"/>
  <c r="X43" i="11"/>
  <c r="Y43" i="11"/>
  <c r="AL9" i="38"/>
  <c r="AJ9" i="38"/>
  <c r="AM9" i="38"/>
  <c r="AI42" i="38"/>
  <c r="AK42" i="38" s="1"/>
  <c r="AM43" i="50"/>
  <c r="AJ43" i="50"/>
  <c r="AL43" i="50"/>
  <c r="AK43" i="50"/>
  <c r="AL41" i="21"/>
  <c r="AM41" i="21"/>
  <c r="AJ41" i="21"/>
  <c r="AK41" i="21"/>
  <c r="Y43" i="21"/>
  <c r="AK9" i="38"/>
  <c r="M43" i="38"/>
  <c r="J43" i="38"/>
  <c r="L43" i="38"/>
  <c r="K43" i="38"/>
  <c r="AL43" i="43"/>
  <c r="AM43" i="43"/>
  <c r="AJ43" i="43"/>
  <c r="AK43" i="43"/>
  <c r="AI41" i="38"/>
  <c r="AL27" i="38"/>
  <c r="AJ27" i="38"/>
  <c r="AM27" i="38"/>
  <c r="AL41" i="48"/>
  <c r="AJ41" i="48"/>
  <c r="AM41" i="48"/>
  <c r="AK41" i="48"/>
  <c r="AI43" i="21"/>
  <c r="AJ43" i="11"/>
  <c r="AL43" i="11"/>
  <c r="AM43" i="11"/>
  <c r="AG43" i="38"/>
  <c r="W43" i="38"/>
  <c r="X43" i="38" s="1"/>
  <c r="AI43" i="48"/>
  <c r="AK43" i="11"/>
  <c r="Y43" i="48"/>
  <c r="AL43" i="13" l="1"/>
  <c r="AJ43" i="13"/>
  <c r="AM43" i="13"/>
  <c r="AK43" i="13"/>
  <c r="AL43" i="48"/>
  <c r="AJ43" i="48"/>
  <c r="AM43" i="48"/>
  <c r="AL41" i="38"/>
  <c r="AJ41" i="38"/>
  <c r="AM41" i="38"/>
  <c r="AL42" i="38"/>
  <c r="AJ42" i="38"/>
  <c r="AM42" i="38"/>
  <c r="AK43" i="48"/>
  <c r="AL43" i="21"/>
  <c r="AM43" i="21"/>
  <c r="AJ43" i="21"/>
  <c r="AK43" i="21"/>
  <c r="Y43" i="38"/>
  <c r="AK41" i="38"/>
  <c r="AI43" i="38"/>
  <c r="AK43" i="38" s="1"/>
  <c r="AL43" i="38" l="1"/>
  <c r="AJ43" i="38"/>
  <c r="AM43" i="38"/>
</calcChain>
</file>

<file path=xl/sharedStrings.xml><?xml version="1.0" encoding="utf-8"?>
<sst xmlns="http://schemas.openxmlformats.org/spreadsheetml/2006/main" count="4671" uniqueCount="197">
  <si>
    <t>SAFRAS 2020/21 E 2021/22</t>
  </si>
  <si>
    <t>20/21</t>
  </si>
  <si>
    <t>Safra 20/21</t>
  </si>
  <si>
    <t>21/22</t>
  </si>
  <si>
    <t>Safra 21/22</t>
  </si>
  <si>
    <t>Fonte: Conab.</t>
  </si>
  <si>
    <t>Nota: Estimativa em maio/2022.</t>
  </si>
  <si>
    <t>Safra 2021</t>
  </si>
  <si>
    <t>Safra 2022</t>
  </si>
  <si>
    <t>(em mil hectares)</t>
  </si>
  <si>
    <t>PRODUTO</t>
  </si>
  <si>
    <t>SAFRAS</t>
  </si>
  <si>
    <t>VARIAÇÃO</t>
  </si>
  <si>
    <t>Percentual</t>
  </si>
  <si>
    <t>Absoluta</t>
  </si>
  <si>
    <t xml:space="preserve">    (a)</t>
  </si>
  <si>
    <t>Abr/2022        (b)</t>
  </si>
  <si>
    <t>Mai/2022        (c)</t>
  </si>
  <si>
    <t>(c/b)</t>
  </si>
  <si>
    <t>(c/a)</t>
  </si>
  <si>
    <t>(c-b)</t>
  </si>
  <si>
    <t>(c-a)</t>
  </si>
  <si>
    <t>ALGODÃO</t>
  </si>
  <si>
    <t>AMENDOIM TOTAL</t>
  </si>
  <si>
    <t>Amendoim 1ª Safra</t>
  </si>
  <si>
    <t>Amendoim 2ª Safra</t>
  </si>
  <si>
    <t>ARROZ</t>
  </si>
  <si>
    <t>Arroz sequeiro</t>
  </si>
  <si>
    <t>Arroz irrigado</t>
  </si>
  <si>
    <t>FEIJÃO TOTAL</t>
  </si>
  <si>
    <t>FEIJÃO TOTAL CORES</t>
  </si>
  <si>
    <t>FEIJÃO TOTAL PRETO</t>
  </si>
  <si>
    <t>FEIJÃO TOTAL CAUPI</t>
  </si>
  <si>
    <t>FEIJÃO 1ª SAFRA</t>
  </si>
  <si>
    <t>Cores</t>
  </si>
  <si>
    <t>Preto</t>
  </si>
  <si>
    <t>Caupi</t>
  </si>
  <si>
    <t>FEIJÃO 2ª SAFRA</t>
  </si>
  <si>
    <t>FEIJÃO 3ª SAFRA</t>
  </si>
  <si>
    <t>GERGELIM</t>
  </si>
  <si>
    <t>GIRASSOL</t>
  </si>
  <si>
    <t>MAMONA</t>
  </si>
  <si>
    <t>MILHO TOTAL</t>
  </si>
  <si>
    <t>Milho 1ª Safra</t>
  </si>
  <si>
    <t>Milho 2ª Safra</t>
  </si>
  <si>
    <t>Milho 3ª Safra</t>
  </si>
  <si>
    <t>SOJA</t>
  </si>
  <si>
    <t>SORGO</t>
  </si>
  <si>
    <t>SUBTOTAL</t>
  </si>
  <si>
    <t>CULTURAS DE INVERNO</t>
  </si>
  <si>
    <t>2021</t>
  </si>
  <si>
    <t>2022</t>
  </si>
  <si>
    <t>AVEIA</t>
  </si>
  <si>
    <t>CANOLA</t>
  </si>
  <si>
    <t>CENTEIO</t>
  </si>
  <si>
    <t>CEVADA</t>
  </si>
  <si>
    <t>TRIGO</t>
  </si>
  <si>
    <t>TRITICALE</t>
  </si>
  <si>
    <t>BRASIL</t>
  </si>
  <si>
    <r>
      <t xml:space="preserve">ALGODÃO - CAROÇO </t>
    </r>
    <r>
      <rPr>
        <vertAlign val="superscript"/>
        <sz val="12"/>
        <color indexed="54"/>
        <rFont val="Arial"/>
        <family val="2"/>
      </rPr>
      <t>(1)</t>
    </r>
  </si>
  <si>
    <t>ALGODÃO EM PLUMA</t>
  </si>
  <si>
    <r>
      <t xml:space="preserve">BRASIL </t>
    </r>
    <r>
      <rPr>
        <b/>
        <vertAlign val="superscript"/>
        <sz val="12"/>
        <color indexed="54"/>
        <rFont val="Arial"/>
        <family val="2"/>
      </rPr>
      <t>(2)</t>
    </r>
  </si>
  <si>
    <r>
      <t xml:space="preserve">Legenda: </t>
    </r>
    <r>
      <rPr>
        <vertAlign val="superscript"/>
        <sz val="9"/>
        <rFont val="Arial"/>
        <family val="2"/>
      </rPr>
      <t>(1)</t>
    </r>
    <r>
      <rPr>
        <sz val="9"/>
        <rFont val="Arial"/>
        <family val="2"/>
      </rPr>
      <t xml:space="preserve"> Produtividade de caroço de algodão; </t>
    </r>
    <r>
      <rPr>
        <vertAlign val="superscript"/>
        <sz val="9"/>
        <rFont val="Arial"/>
        <family val="2"/>
      </rPr>
      <t>(2)</t>
    </r>
    <r>
      <rPr>
        <sz val="9"/>
        <rFont val="Arial"/>
        <family val="2"/>
      </rPr>
      <t xml:space="preserve"> Exclui a produtividade de algodão em pluma</t>
    </r>
  </si>
  <si>
    <t xml:space="preserve"> </t>
  </si>
  <si>
    <r>
      <t xml:space="preserve">Legenda: </t>
    </r>
    <r>
      <rPr>
        <vertAlign val="superscript"/>
        <sz val="9"/>
        <rFont val="Arial"/>
        <family val="2"/>
      </rPr>
      <t>(1)</t>
    </r>
    <r>
      <rPr>
        <sz val="9"/>
        <rFont val="Arial"/>
        <family val="2"/>
      </rPr>
      <t xml:space="preserve"> Produção de caroço de algodão; </t>
    </r>
    <r>
      <rPr>
        <vertAlign val="superscript"/>
        <sz val="9"/>
        <rFont val="Arial"/>
        <family val="2"/>
      </rPr>
      <t>(2)</t>
    </r>
    <r>
      <rPr>
        <sz val="9"/>
        <rFont val="Arial"/>
        <family val="2"/>
      </rPr>
      <t xml:space="preserve"> Exclui a produção de algodão em pluma</t>
    </r>
  </si>
  <si>
    <t>REGIÃO/UF</t>
  </si>
  <si>
    <t>ÁREA (Em mil ha)</t>
  </si>
  <si>
    <t>PRODUTIVIDADE (Em kg/ha)</t>
  </si>
  <si>
    <t>PRODUÇÃO (Em mil t)</t>
  </si>
  <si>
    <t>VAR. %</t>
  </si>
  <si>
    <t>(a)</t>
  </si>
  <si>
    <t>(b)</t>
  </si>
  <si>
    <t>(b/a)</t>
  </si>
  <si>
    <t>(c)</t>
  </si>
  <si>
    <t>(d)</t>
  </si>
  <si>
    <t>(d/c)</t>
  </si>
  <si>
    <t>(e)</t>
  </si>
  <si>
    <t>(f)</t>
  </si>
  <si>
    <t>(f/e)</t>
  </si>
  <si>
    <t>NORTE</t>
  </si>
  <si>
    <t>RR</t>
  </si>
  <si>
    <t>RO</t>
  </si>
  <si>
    <t>AC</t>
  </si>
  <si>
    <t>AM</t>
  </si>
  <si>
    <t>AP</t>
  </si>
  <si>
    <t>PA</t>
  </si>
  <si>
    <t>TO</t>
  </si>
  <si>
    <t>NORDESTE</t>
  </si>
  <si>
    <t>MA</t>
  </si>
  <si>
    <t>PI</t>
  </si>
  <si>
    <t>CE</t>
  </si>
  <si>
    <t>RN</t>
  </si>
  <si>
    <t>PB</t>
  </si>
  <si>
    <t>PE</t>
  </si>
  <si>
    <t>AL</t>
  </si>
  <si>
    <t>SE</t>
  </si>
  <si>
    <t>BA</t>
  </si>
  <si>
    <t>CENTRO-OESTE</t>
  </si>
  <si>
    <t>MT</t>
  </si>
  <si>
    <t>MS</t>
  </si>
  <si>
    <t>GO</t>
  </si>
  <si>
    <t>DF</t>
  </si>
  <si>
    <t>SUDESTE</t>
  </si>
  <si>
    <t>MG</t>
  </si>
  <si>
    <t>ES</t>
  </si>
  <si>
    <t>RJ</t>
  </si>
  <si>
    <t>SP</t>
  </si>
  <si>
    <t>SUL</t>
  </si>
  <si>
    <t>PR</t>
  </si>
  <si>
    <t>SC</t>
  </si>
  <si>
    <t>RS</t>
  </si>
  <si>
    <t>NORTE/NORDESTE</t>
  </si>
  <si>
    <t>CENTRO-SUL</t>
  </si>
  <si>
    <t>Legenda: (*) Produtos selecionados: Caroço de algodão, amendoim (1ª e 2ª safras), arroz, aveia, canola, centeio, cevada, feijão (1ª, 2ª e 3ª safras), gergelim, girassol, mamona, milho (1ª, 2ª e 3ª safras), soja, sorgo, trigo e triticale</t>
  </si>
  <si>
    <t>ALGODÃO - PLUMA</t>
  </si>
  <si>
    <t>RENDIMENTO % - PLUMA</t>
  </si>
  <si>
    <t>PRODUÇÃO - (Em mil t)</t>
  </si>
  <si>
    <t>ALGODÃO EM CAROÇO</t>
  </si>
  <si>
    <t>CAROÇO DE ALGODÃO</t>
  </si>
  <si>
    <t>(g)</t>
  </si>
  <si>
    <t>(h)</t>
  </si>
  <si>
    <t>(h/g)</t>
  </si>
  <si>
    <t>EVOLUÇÃO DE ÁREA</t>
  </si>
  <si>
    <t>EVOLUÇÃO DE PRODUTIVIDADE</t>
  </si>
  <si>
    <t>EVOLUÇÃO DE PRODUÇÃO</t>
  </si>
  <si>
    <t>SAFRAS 2013/14 E 2019/20</t>
  </si>
  <si>
    <t>ÁREA (Em mil hectares)</t>
  </si>
  <si>
    <t>PRODUÇÃO (Em kg/ha)</t>
  </si>
  <si>
    <t>Safra 13/14</t>
  </si>
  <si>
    <t>Safra 14/15</t>
  </si>
  <si>
    <t>Safra 15/16</t>
  </si>
  <si>
    <t>Safra 16/17</t>
  </si>
  <si>
    <t>Safra 17/18</t>
  </si>
  <si>
    <t>Safra 18/19</t>
  </si>
  <si>
    <t>Safra 19/20</t>
  </si>
  <si>
    <t>Nov/2020</t>
  </si>
  <si>
    <t>Dez/2020</t>
  </si>
  <si>
    <t>(h/f)</t>
  </si>
  <si>
    <t>(h-g)</t>
  </si>
  <si>
    <t>(h-f)</t>
  </si>
  <si>
    <t>COMPARATIVO DE ÁREA, PRODUTIVIDADE E PRODUÇÃO</t>
  </si>
  <si>
    <t>COMPARATIVO DE  PRODUÇÃO E RENDIMENTO</t>
  </si>
  <si>
    <t>AMENDOIM 1ª SAFRA</t>
  </si>
  <si>
    <t>AMENDOIM 2ª SAFRA</t>
  </si>
  <si>
    <t>AMENDOIM TOTAL (1ª e 2ª SAFRA)</t>
  </si>
  <si>
    <t>ARROZ IRRIGADO</t>
  </si>
  <si>
    <t>RETIRAR?</t>
  </si>
  <si>
    <t>REGIÃO/UF-7,6</t>
  </si>
  <si>
    <t>SAFRA</t>
  </si>
  <si>
    <t>2020/21</t>
  </si>
  <si>
    <t>2021/22</t>
  </si>
  <si>
    <t>1. Soja em grão</t>
  </si>
  <si>
    <t>1.1. Estoque Inicial</t>
  </si>
  <si>
    <t>1.2. Produção</t>
  </si>
  <si>
    <t>1.3. Importação</t>
  </si>
  <si>
    <t>1.4. Sementes/Outros</t>
  </si>
  <si>
    <t>1.5. Exportação</t>
  </si>
  <si>
    <t>1.6. Processamento</t>
  </si>
  <si>
    <t>1.7. Estoque Final</t>
  </si>
  <si>
    <t>2. Farelo</t>
  </si>
  <si>
    <t>2.1. Estoque Inicial</t>
  </si>
  <si>
    <t>2.2. Produção</t>
  </si>
  <si>
    <t>2.3. Importação</t>
  </si>
  <si>
    <t>2.4. Exportação</t>
  </si>
  <si>
    <t>2.5. Vendas no Mercado Interno</t>
  </si>
  <si>
    <t>2.6. Estoque Final</t>
  </si>
  <si>
    <t>3. Óleo</t>
  </si>
  <si>
    <t>3.1. Estoque Inicial</t>
  </si>
  <si>
    <t>3.2. Produção</t>
  </si>
  <si>
    <t>3.3. Importação</t>
  </si>
  <si>
    <t>3.4. Exportação</t>
  </si>
  <si>
    <t>3.5. Vendas no Mercado Interno</t>
  </si>
  <si>
    <t>3.6. Estoque Final</t>
  </si>
  <si>
    <t>Estoque de Passagem: 31 de Dezembro</t>
  </si>
  <si>
    <t>Fonte: Conab e Secex.</t>
  </si>
  <si>
    <t>2015/16</t>
  </si>
  <si>
    <t>2016/17</t>
  </si>
  <si>
    <t>2017/18</t>
  </si>
  <si>
    <t>2018/19</t>
  </si>
  <si>
    <t>2019/20</t>
  </si>
  <si>
    <t>ARROZ EM CASCA</t>
  </si>
  <si>
    <t>FEIJÃO</t>
  </si>
  <si>
    <t>MILHO</t>
  </si>
  <si>
    <t>2020</t>
  </si>
  <si>
    <t>2021*</t>
  </si>
  <si>
    <t>2022**</t>
  </si>
  <si>
    <t>*Estimativa **Previsão</t>
  </si>
  <si>
    <t>Estoque de Passagem - Algodão, Arroz, Feijão e Soja: 31 de Dezembro; Milho 31 de Janeiro; Trigo 31 de Julho</t>
  </si>
  <si>
    <t xml:space="preserve">BALANÇO DE OFERTA E DEMANDA </t>
  </si>
  <si>
    <t xml:space="preserve">                              Em 1.000 toneladas</t>
  </si>
  <si>
    <t>ESTOQUE
INICIAL</t>
  </si>
  <si>
    <t>PRODUÇÃO</t>
  </si>
  <si>
    <t>IMPORTAÇÃO</t>
  </si>
  <si>
    <t>SUPRIMENTO</t>
  </si>
  <si>
    <t>CONSUMO</t>
  </si>
  <si>
    <t>EXPORTAÇÃO</t>
  </si>
  <si>
    <t>ESTOQUE
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</si>
</sst>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-* #,##0.00_-;\-* #,##0.00_-;_-* \-??_-;_-@_-"/>
    <numFmt numFmtId="165" formatCode="#,##0.0"/>
    <numFmt numFmtId="166" formatCode="_(* #,##0.0_);_(* \(#,##0.0\);_(* \-?_);_(@_)"/>
    <numFmt numFmtId="167" formatCode="_(* #,##0_);_(* \(#,##0\);_(* \-_);_(@_)"/>
    <numFmt numFmtId="168" formatCode="_(* #,##0_);_(* \(#,##0\);_(* \-?_);_(@_)"/>
    <numFmt numFmtId="169" formatCode="_(* #,##0.0_);_(* \(#,##0.0\);_(* \-_);_(@_)"/>
    <numFmt numFmtId="170" formatCode="#,##0.000"/>
    <numFmt numFmtId="171" formatCode="0.0%"/>
    <numFmt numFmtId="172" formatCode="#,##0.0000"/>
    <numFmt numFmtId="173" formatCode="_-* #,##0.0_-;\-* #,##0.0_-;_-* \-?_-;_-@_-"/>
    <numFmt numFmtId="174" formatCode="_(* #,##0.00_);_(* \(#,##0.00\);_(* \-?_);_(@_)"/>
    <numFmt numFmtId="175" formatCode="_(* #,##0.00_);_(* \(#,##0.00\);_(* \-_);_(@_)"/>
    <numFmt numFmtId="176" formatCode="_(* #,##0.000_);_(* \(#,##0.000\);_(* \-?_);_(@_)"/>
    <numFmt numFmtId="177" formatCode="#,##0.00000"/>
    <numFmt numFmtId="178" formatCode="0.000"/>
    <numFmt numFmtId="179" formatCode="_-* #,##0_-;\-* #,##0_-;_-* \-?_-;_-@_-"/>
    <numFmt numFmtId="180" formatCode="_-* #,##0.00_-;\-* #,##0.00_-;_-* \-?_-;_-@_-"/>
    <numFmt numFmtId="181" formatCode="_-* #,##0.0_-;\-* #,##0.0_-;_-* &quot;-&quot;?_-;_-@_-"/>
    <numFmt numFmtId="182" formatCode="_-* #,##0.000_-;\-* #,##0.000_-;_-* \-?_-;_-@_-"/>
    <numFmt numFmtId="183" formatCode="0.0"/>
    <numFmt numFmtId="184" formatCode="0.0000"/>
    <numFmt numFmtId="185" formatCode="_-* #,##0.0000_-;\-* #,##0.0000_-;_-* \-?_-;_-@_-"/>
    <numFmt numFmtId="186" formatCode="_-* #,##0.000_-;\-* #,##0.000_-;_-* \-??_-;_-@_-"/>
    <numFmt numFmtId="187" formatCode="_(* #,##0.0000_);_(* \(#,##0.0000\);_(* \-?_);_(@_)"/>
  </numFmts>
  <fonts count="55" x14ac:knownFonts="1">
    <font>
      <sz val="10"/>
      <color indexed="64"/>
      <name val="Arial"/>
    </font>
    <font>
      <b/>
      <sz val="11"/>
      <color indexed="63"/>
      <name val="Calibri"/>
      <family val="2"/>
    </font>
    <font>
      <sz val="11"/>
      <color indexed="2"/>
      <name val="Calibri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0"/>
      <color rgb="FF465866"/>
      <name val="Arial"/>
      <family val="2"/>
    </font>
    <font>
      <sz val="10"/>
      <color theme="0"/>
      <name val="Arial"/>
      <family val="2"/>
    </font>
    <font>
      <b/>
      <sz val="10"/>
      <color rgb="FF465866"/>
      <name val="Arial"/>
      <family val="2"/>
    </font>
    <font>
      <sz val="9"/>
      <name val="Arial"/>
      <family val="2"/>
    </font>
    <font>
      <i/>
      <sz val="10"/>
      <color rgb="FF465866"/>
      <name val="Arial"/>
      <family val="2"/>
    </font>
    <font>
      <b/>
      <sz val="10"/>
      <color rgb="FFFDFDFD"/>
      <name val="Arial"/>
      <family val="2"/>
    </font>
    <font>
      <b/>
      <sz val="10"/>
      <color indexed="2"/>
      <name val="Arial"/>
      <family val="2"/>
    </font>
    <font>
      <b/>
      <sz val="10"/>
      <color indexed="4"/>
      <name val="Arial"/>
      <family val="2"/>
    </font>
    <font>
      <sz val="10"/>
      <color rgb="FFFDFDFD"/>
      <name val="Arial"/>
      <family val="2"/>
    </font>
    <font>
      <b/>
      <sz val="10"/>
      <color indexed="64"/>
      <name val="Arial"/>
      <family val="2"/>
    </font>
    <font>
      <b/>
      <sz val="10"/>
      <color theme="3" tint="-0.24994659260841701"/>
      <name val="Arial"/>
      <family val="2"/>
    </font>
    <font>
      <sz val="10"/>
      <color theme="3" tint="-0.24994659260841701"/>
      <name val="Arial"/>
      <family val="2"/>
    </font>
    <font>
      <sz val="12"/>
      <name val="Arial"/>
      <family val="2"/>
    </font>
    <font>
      <b/>
      <sz val="10"/>
      <color theme="1" tint="0.24994659260841701"/>
      <name val="Arial"/>
      <family val="2"/>
    </font>
    <font>
      <sz val="10"/>
      <color theme="1" tint="0.24994659260841701"/>
      <name val="Arial"/>
      <family val="2"/>
    </font>
    <font>
      <sz val="10"/>
      <color indexed="2"/>
      <name val="Arial"/>
      <family val="2"/>
    </font>
    <font>
      <b/>
      <sz val="20"/>
      <color rgb="FF465866"/>
      <name val="Arial"/>
      <family val="2"/>
    </font>
    <font>
      <b/>
      <sz val="16"/>
      <color rgb="FF465866"/>
      <name val="Arial"/>
      <family val="2"/>
    </font>
    <font>
      <b/>
      <sz val="16"/>
      <name val="Arial"/>
      <family val="2"/>
    </font>
    <font>
      <sz val="10"/>
      <color indexed="30"/>
      <name val="Arial"/>
      <family val="2"/>
    </font>
    <font>
      <b/>
      <sz val="9"/>
      <name val="Arial"/>
      <family val="2"/>
    </font>
    <font>
      <sz val="9"/>
      <color indexed="2"/>
      <name val="Arial"/>
      <family val="2"/>
    </font>
    <font>
      <b/>
      <sz val="9"/>
      <color indexed="30"/>
      <name val="Arial"/>
      <family val="2"/>
    </font>
    <font>
      <b/>
      <sz val="10"/>
      <color indexed="3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color theme="0"/>
      <name val="Arial"/>
      <family val="2"/>
    </font>
    <font>
      <b/>
      <sz val="12"/>
      <color rgb="FF465866"/>
      <name val="Arial"/>
      <family val="2"/>
    </font>
    <font>
      <sz val="12"/>
      <color indexed="64"/>
      <name val="Arial"/>
      <family val="2"/>
    </font>
    <font>
      <sz val="10"/>
      <color indexed="64"/>
      <name val="Arial"/>
      <family val="2"/>
    </font>
    <font>
      <vertAlign val="superscript"/>
      <sz val="12"/>
      <color indexed="54"/>
      <name val="Arial"/>
      <family val="2"/>
    </font>
    <font>
      <b/>
      <vertAlign val="superscript"/>
      <sz val="12"/>
      <color indexed="54"/>
      <name val="Arial"/>
      <family val="2"/>
    </font>
    <font>
      <vertAlign val="superscript"/>
      <sz val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3" tint="-0.24994659260841701"/>
      <name val="Arial"/>
      <family val="2"/>
    </font>
    <font>
      <sz val="10"/>
      <name val="Arial"/>
      <family val="2"/>
    </font>
    <font>
      <b/>
      <sz val="10"/>
      <color rgb="FF465866"/>
      <name val="Arial"/>
      <family val="2"/>
    </font>
    <font>
      <sz val="10"/>
      <color indexed="2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sz val="9"/>
      <color theme="3" tint="-0.249977111117893"/>
      <name val="Arial"/>
      <family val="2"/>
    </font>
    <font>
      <b/>
      <sz val="9"/>
      <color theme="0"/>
      <name val="Arial"/>
      <family val="2"/>
    </font>
    <font>
      <b/>
      <sz val="11"/>
      <color indexed="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465866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465866"/>
        <bgColor indexed="26"/>
      </patternFill>
    </fill>
    <fill>
      <patternFill patternType="solid">
        <fgColor indexed="65"/>
        <bgColor indexed="26"/>
      </patternFill>
    </fill>
    <fill>
      <patternFill patternType="solid">
        <fgColor rgb="FF4BC1EF"/>
        <bgColor indexed="64"/>
      </patternFill>
    </fill>
    <fill>
      <patternFill patternType="solid">
        <fgColor rgb="FFDA7E97"/>
        <bgColor indexed="26"/>
      </patternFill>
    </fill>
    <fill>
      <patternFill patternType="solid">
        <fgColor theme="0" tint="-4.9958800012207406E-2"/>
        <bgColor indexed="26"/>
      </patternFill>
    </fill>
    <fill>
      <patternFill patternType="solid">
        <fgColor rgb="FFDA7E97"/>
        <bgColor indexed="64"/>
      </patternFill>
    </fill>
    <fill>
      <patternFill patternType="solid">
        <fgColor rgb="FF63B985"/>
        <bgColor indexed="64"/>
      </patternFill>
    </fill>
    <fill>
      <patternFill patternType="solid">
        <fgColor rgb="FF63B985"/>
        <bgColor indexed="26"/>
      </patternFill>
    </fill>
    <fill>
      <patternFill patternType="solid">
        <fgColor theme="5"/>
        <bgColor indexed="64"/>
      </patternFill>
    </fill>
    <fill>
      <patternFill patternType="solid">
        <fgColor rgb="FFF1860F"/>
        <bgColor indexed="26"/>
      </patternFill>
    </fill>
    <fill>
      <patternFill patternType="solid">
        <fgColor rgb="FFF1860F"/>
        <bgColor indexed="64"/>
      </patternFill>
    </fill>
    <fill>
      <patternFill patternType="solid">
        <fgColor rgb="FFFCBD0F"/>
        <bgColor indexed="64"/>
      </patternFill>
    </fill>
    <fill>
      <patternFill patternType="solid">
        <fgColor rgb="FFFCBD0F"/>
        <bgColor indexed="26"/>
      </patternFill>
    </fill>
    <fill>
      <patternFill patternType="solid">
        <fgColor rgb="FFEC6664"/>
        <bgColor indexed="64"/>
      </patternFill>
    </fill>
    <fill>
      <patternFill patternType="solid">
        <fgColor rgb="FF1D71B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1D71B8"/>
        <bgColor indexed="26"/>
      </patternFill>
    </fill>
    <fill>
      <patternFill patternType="solid">
        <fgColor theme="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EDEDED"/>
      </left>
      <right style="thin">
        <color rgb="FFEDEDED"/>
      </right>
      <top/>
      <bottom style="thin">
        <color rgb="FFEDEDED"/>
      </bottom>
      <diagonal/>
    </border>
    <border>
      <left style="thin">
        <color rgb="FFEDEDED"/>
      </left>
      <right style="thin">
        <color rgb="FFEDEDED"/>
      </right>
      <top style="thin">
        <color rgb="FFEDEDED"/>
      </top>
      <bottom style="thin">
        <color rgb="FFEDEDED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rgb="FFDADADA"/>
      </right>
      <top style="thin">
        <color rgb="FFDADADA"/>
      </top>
      <bottom style="thin">
        <color rgb="FFDADADA"/>
      </bottom>
      <diagonal/>
    </border>
    <border>
      <left style="thin">
        <color rgb="FFDADADA"/>
      </left>
      <right style="thin">
        <color rgb="FFFDFDFD"/>
      </right>
      <top style="thin">
        <color rgb="FFDADADA"/>
      </top>
      <bottom style="thin">
        <color rgb="FFDADADA"/>
      </bottom>
      <diagonal/>
    </border>
    <border>
      <left/>
      <right style="thin">
        <color rgb="FFFDFDFD"/>
      </right>
      <top/>
      <bottom/>
      <diagonal/>
    </border>
    <border>
      <left style="thin">
        <color rgb="FFFDFDFD"/>
      </left>
      <right style="thin">
        <color rgb="FFFDFDFD"/>
      </right>
      <top/>
      <bottom/>
      <diagonal/>
    </border>
    <border>
      <left style="thin">
        <color rgb="FFDADADA"/>
      </left>
      <right style="thin">
        <color rgb="FFDADADA"/>
      </right>
      <top style="thin">
        <color rgb="FFDADADA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rgb="FFEDEDED"/>
      </left>
      <right/>
      <top style="thin">
        <color rgb="FFEDEDED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EDEDED"/>
      </left>
      <right/>
      <top/>
      <bottom style="thin">
        <color rgb="FFEDEDED"/>
      </bottom>
      <diagonal/>
    </border>
    <border>
      <left style="thin">
        <color theme="1"/>
      </left>
      <right/>
      <top style="thin">
        <color theme="1"/>
      </top>
      <bottom style="thin">
        <color theme="1" tint="-0.14996795556505021"/>
      </bottom>
      <diagonal/>
    </border>
    <border>
      <left/>
      <right style="thin">
        <color theme="1"/>
      </right>
      <top style="thin">
        <color theme="1"/>
      </top>
      <bottom style="thin">
        <color theme="1" tint="-0.14996795556505021"/>
      </bottom>
      <diagonal/>
    </border>
    <border>
      <left style="thin">
        <color theme="1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rgb="FFEDEDED"/>
      </left>
      <right style="thin">
        <color rgb="FFEDEDED"/>
      </right>
      <top style="thin">
        <color rgb="FFEDEDED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/>
      <top/>
      <bottom/>
      <diagonal/>
    </border>
    <border>
      <left style="thin">
        <color indexed="22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indexed="22"/>
      </bottom>
      <diagonal/>
    </border>
    <border>
      <left style="thin">
        <color indexed="22"/>
      </left>
      <right style="thin">
        <color theme="0"/>
      </right>
      <top style="thin">
        <color indexed="22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EDEDED"/>
      </left>
      <right style="thin">
        <color rgb="FFEDEDED"/>
      </right>
      <top style="thin">
        <color rgb="FFEDEDED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/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1" tint="-0.14996795556505021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rgb="FFDADADA"/>
      </bottom>
      <diagonal/>
    </border>
    <border>
      <left/>
      <right/>
      <top style="thin">
        <color rgb="FFDADADA"/>
      </top>
      <bottom style="thin">
        <color theme="0"/>
      </bottom>
      <diagonal/>
    </border>
    <border>
      <left/>
      <right style="thin">
        <color rgb="FFDADADA"/>
      </right>
      <top style="thin">
        <color rgb="FFDADADA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DADADA"/>
      </left>
      <right/>
      <top style="thin">
        <color rgb="FFDADADA"/>
      </top>
      <bottom style="thin">
        <color rgb="FFDADADA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EDEDED"/>
      </left>
      <right/>
      <top style="thin">
        <color rgb="FFEDEDED"/>
      </top>
      <bottom style="thin">
        <color rgb="FFEDEDED"/>
      </bottom>
      <diagonal/>
    </border>
    <border>
      <left style="thin">
        <color theme="0" tint="-4.9989318521683403E-2"/>
      </left>
      <right style="thin">
        <color rgb="FFEDEDED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EDEDED"/>
      </left>
      <right style="thin">
        <color rgb="FFEDEDED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EDEDED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indexed="2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22"/>
      </bottom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1"/>
      </left>
      <right style="thin">
        <color theme="0" tint="-4.9989318521683403E-2"/>
      </right>
      <top style="thin">
        <color theme="0" tint="-4.9989318521683403E-2"/>
      </top>
      <bottom style="thin">
        <color indexed="22"/>
      </bottom>
      <diagonal/>
    </border>
    <border>
      <left style="thin">
        <color theme="1"/>
      </left>
      <right style="thin">
        <color rgb="FFEDEDED"/>
      </right>
      <top style="thin">
        <color rgb="FFEDEDED"/>
      </top>
      <bottom style="thin">
        <color theme="0" tint="-4.9989318521683403E-2"/>
      </bottom>
      <diagonal/>
    </border>
    <border>
      <left style="thin">
        <color rgb="FFEDEDED"/>
      </left>
      <right style="thin">
        <color rgb="FFEDEDED"/>
      </right>
      <top style="thin">
        <color rgb="FFEDEDED"/>
      </top>
      <bottom style="thin">
        <color theme="0" tint="-4.9989318521683403E-2"/>
      </bottom>
      <diagonal/>
    </border>
    <border>
      <left style="thin">
        <color indexed="22"/>
      </left>
      <right style="thin">
        <color indexed="22"/>
      </right>
      <top style="thin">
        <color theme="0" tint="-4.9989318521683403E-2"/>
      </top>
      <bottom style="thin">
        <color indexed="22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/>
      <top style="thin">
        <color theme="0" tint="-4.9989318521683403E-2"/>
      </top>
      <bottom style="thin">
        <color indexed="22"/>
      </bottom>
      <diagonal/>
    </border>
    <border>
      <left style="thin">
        <color theme="1"/>
      </left>
      <right/>
      <top style="thin">
        <color theme="0" tint="-4.9989318521683403E-2"/>
      </top>
      <bottom style="thin">
        <color theme="1"/>
      </bottom>
      <diagonal/>
    </border>
    <border>
      <left style="thin">
        <color rgb="FFEDEDED"/>
      </left>
      <right/>
      <top style="thin">
        <color rgb="FFEDEDED"/>
      </top>
      <bottom style="thin">
        <color indexed="22"/>
      </bottom>
      <diagonal/>
    </border>
    <border>
      <left style="thin">
        <color theme="1"/>
      </left>
      <right style="thin">
        <color theme="0" tint="-4.9989318521683403E-2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1"/>
      </top>
      <bottom style="thin">
        <color indexed="22"/>
      </bottom>
      <diagonal/>
    </border>
    <border>
      <left style="thin">
        <color theme="1" tint="-0.1499679555650502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-0.14996795556505021"/>
      </left>
      <right/>
      <top/>
      <bottom style="thin">
        <color theme="1" tint="-0.14996795556505021"/>
      </bottom>
      <diagonal/>
    </border>
    <border>
      <left style="thin">
        <color rgb="FFDADADA"/>
      </left>
      <right/>
      <top style="thin">
        <color rgb="FFDADADA"/>
      </top>
      <bottom/>
      <diagonal/>
    </border>
  </borders>
  <cellStyleXfs count="13">
    <xf numFmtId="0" fontId="0" fillId="0" borderId="1"/>
    <xf numFmtId="0" fontId="37" fillId="2" borderId="2"/>
    <xf numFmtId="0" fontId="1" fillId="3" borderId="3"/>
    <xf numFmtId="0" fontId="2" fillId="0" borderId="1"/>
    <xf numFmtId="0" fontId="3" fillId="0" borderId="1"/>
    <xf numFmtId="43" fontId="4" fillId="0" borderId="1"/>
    <xf numFmtId="43" fontId="4" fillId="0" borderId="1"/>
    <xf numFmtId="164" fontId="37" fillId="0" borderId="1"/>
    <xf numFmtId="164" fontId="37" fillId="0" borderId="1"/>
    <xf numFmtId="43" fontId="4" fillId="0" borderId="1"/>
    <xf numFmtId="43" fontId="4" fillId="0" borderId="1"/>
    <xf numFmtId="164" fontId="37" fillId="0" borderId="1"/>
    <xf numFmtId="164" fontId="37" fillId="0" borderId="1"/>
  </cellStyleXfs>
  <cellXfs count="778">
    <xf numFmtId="0" fontId="0" fillId="0" borderId="1" xfId="0" applyBorder="1"/>
    <xf numFmtId="165" fontId="0" fillId="0" borderId="1" xfId="0" applyNumberForma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0" fontId="0" fillId="4" borderId="1" xfId="0" applyFill="1" applyBorder="1"/>
    <xf numFmtId="165" fontId="5" fillId="0" borderId="1" xfId="0" applyNumberFormat="1" applyFont="1" applyBorder="1" applyAlignment="1">
      <alignment horizontal="center" vertical="center"/>
    </xf>
    <xf numFmtId="165" fontId="7" fillId="4" borderId="1" xfId="0" applyNumberFormat="1" applyFont="1" applyFill="1" applyBorder="1" applyAlignment="1">
      <alignment vertical="center"/>
    </xf>
    <xf numFmtId="165" fontId="7" fillId="5" borderId="2" xfId="0" applyNumberFormat="1" applyFont="1" applyFill="1" applyBorder="1" applyAlignment="1">
      <alignment horizontal="center" vertical="center"/>
    </xf>
    <xf numFmtId="165" fontId="7" fillId="5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left" vertical="center"/>
    </xf>
    <xf numFmtId="166" fontId="8" fillId="0" borderId="2" xfId="0" applyNumberFormat="1" applyFont="1" applyBorder="1" applyAlignment="1">
      <alignment vertical="center"/>
    </xf>
    <xf numFmtId="165" fontId="9" fillId="4" borderId="1" xfId="0" applyNumberFormat="1" applyFont="1" applyFill="1" applyBorder="1" applyAlignment="1">
      <alignment vertical="center"/>
    </xf>
    <xf numFmtId="165" fontId="10" fillId="4" borderId="2" xfId="0" applyNumberFormat="1" applyFont="1" applyFill="1" applyBorder="1" applyAlignment="1">
      <alignment horizontal="left" vertical="center"/>
    </xf>
    <xf numFmtId="166" fontId="10" fillId="4" borderId="2" xfId="0" applyNumberFormat="1" applyFont="1" applyFill="1" applyBorder="1" applyAlignment="1">
      <alignment vertical="center"/>
    </xf>
    <xf numFmtId="49" fontId="7" fillId="5" borderId="2" xfId="0" applyNumberFormat="1" applyFont="1" applyFill="1" applyBorder="1" applyAlignment="1">
      <alignment horizontal="center" vertical="center"/>
    </xf>
    <xf numFmtId="165" fontId="10" fillId="6" borderId="4" xfId="0" applyNumberFormat="1" applyFont="1" applyFill="1" applyBorder="1" applyAlignment="1">
      <alignment horizontal="left" vertical="center" indent="1"/>
    </xf>
    <xf numFmtId="166" fontId="10" fillId="6" borderId="4" xfId="0" applyNumberFormat="1" applyFont="1" applyFill="1" applyBorder="1" applyAlignment="1">
      <alignment horizontal="center" vertical="center"/>
    </xf>
    <xf numFmtId="166" fontId="10" fillId="6" borderId="4" xfId="0" applyNumberFormat="1" applyFont="1" applyFill="1" applyBorder="1" applyAlignment="1">
      <alignment vertical="center"/>
    </xf>
    <xf numFmtId="165" fontId="11" fillId="4" borderId="1" xfId="0" applyNumberFormat="1" applyFont="1" applyFill="1" applyBorder="1" applyAlignment="1">
      <alignment vertical="center"/>
    </xf>
    <xf numFmtId="165" fontId="5" fillId="4" borderId="1" xfId="0" applyNumberFormat="1" applyFont="1" applyFill="1" applyBorder="1" applyAlignment="1">
      <alignment vertical="center"/>
    </xf>
    <xf numFmtId="165" fontId="7" fillId="5" borderId="5" xfId="0" applyNumberFormat="1" applyFont="1" applyFill="1" applyBorder="1" applyAlignment="1">
      <alignment horizontal="center" vertical="center"/>
    </xf>
    <xf numFmtId="167" fontId="8" fillId="0" borderId="2" xfId="0" applyNumberFormat="1" applyFont="1" applyBorder="1" applyAlignment="1">
      <alignment vertical="center"/>
    </xf>
    <xf numFmtId="165" fontId="12" fillId="0" borderId="2" xfId="0" applyNumberFormat="1" applyFont="1" applyBorder="1" applyAlignment="1">
      <alignment horizontal="left" vertical="center" indent="2"/>
    </xf>
    <xf numFmtId="165" fontId="0" fillId="4" borderId="1" xfId="0" applyNumberFormat="1" applyFill="1" applyBorder="1" applyAlignment="1">
      <alignment vertical="center"/>
    </xf>
    <xf numFmtId="165" fontId="12" fillId="0" borderId="2" xfId="0" applyNumberFormat="1" applyFont="1" applyBorder="1" applyAlignment="1">
      <alignment horizontal="left" vertical="center" indent="1"/>
    </xf>
    <xf numFmtId="168" fontId="8" fillId="0" borderId="2" xfId="0" applyNumberFormat="1" applyFont="1" applyBorder="1" applyAlignment="1">
      <alignment vertical="center"/>
    </xf>
    <xf numFmtId="165" fontId="12" fillId="0" borderId="2" xfId="0" applyNumberFormat="1" applyFont="1" applyBorder="1" applyAlignment="1">
      <alignment horizontal="left" vertical="center" indent="3"/>
    </xf>
    <xf numFmtId="49" fontId="7" fillId="5" borderId="5" xfId="0" applyNumberFormat="1" applyFont="1" applyFill="1" applyBorder="1" applyAlignment="1">
      <alignment horizontal="center" vertical="center"/>
    </xf>
    <xf numFmtId="165" fontId="8" fillId="0" borderId="4" xfId="0" applyNumberFormat="1" applyFont="1" applyBorder="1" applyAlignment="1">
      <alignment horizontal="left" vertical="center"/>
    </xf>
    <xf numFmtId="167" fontId="8" fillId="0" borderId="4" xfId="0" applyNumberFormat="1" applyFont="1" applyBorder="1" applyAlignment="1">
      <alignment vertical="center"/>
    </xf>
    <xf numFmtId="166" fontId="8" fillId="0" borderId="4" xfId="0" applyNumberFormat="1" applyFont="1" applyBorder="1" applyAlignment="1">
      <alignment vertical="center"/>
    </xf>
    <xf numFmtId="165" fontId="8" fillId="0" borderId="5" xfId="0" applyNumberFormat="1" applyFont="1" applyBorder="1" applyAlignment="1">
      <alignment horizontal="left" vertical="center"/>
    </xf>
    <xf numFmtId="167" fontId="8" fillId="0" borderId="5" xfId="0" applyNumberFormat="1" applyFont="1" applyBorder="1" applyAlignment="1">
      <alignment vertical="center"/>
    </xf>
    <xf numFmtId="166" fontId="8" fillId="0" borderId="5" xfId="0" applyNumberFormat="1" applyFont="1" applyBorder="1" applyAlignment="1">
      <alignment vertical="center"/>
    </xf>
    <xf numFmtId="165" fontId="10" fillId="6" borderId="5" xfId="0" applyNumberFormat="1" applyFont="1" applyFill="1" applyBorder="1" applyAlignment="1">
      <alignment horizontal="left" vertical="center" indent="1"/>
    </xf>
    <xf numFmtId="167" fontId="10" fillId="6" borderId="5" xfId="0" applyNumberFormat="1" applyFont="1" applyFill="1" applyBorder="1" applyAlignment="1">
      <alignment horizontal="center" vertical="center"/>
    </xf>
    <xf numFmtId="166" fontId="10" fillId="6" borderId="5" xfId="0" applyNumberFormat="1" applyFont="1" applyFill="1" applyBorder="1" applyAlignment="1">
      <alignment vertical="center"/>
    </xf>
    <xf numFmtId="167" fontId="5" fillId="4" borderId="1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vertical="center"/>
    </xf>
    <xf numFmtId="166" fontId="5" fillId="4" borderId="1" xfId="0" applyNumberFormat="1" applyFont="1" applyFill="1" applyBorder="1" applyAlignment="1">
      <alignment horizontal="right"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left" vertical="center"/>
    </xf>
    <xf numFmtId="169" fontId="8" fillId="0" borderId="2" xfId="0" applyNumberFormat="1" applyFont="1" applyBorder="1" applyAlignment="1">
      <alignment vertical="center"/>
    </xf>
    <xf numFmtId="169" fontId="8" fillId="4" borderId="2" xfId="0" applyNumberFormat="1" applyFont="1" applyFill="1" applyBorder="1" applyAlignment="1">
      <alignment vertical="center"/>
    </xf>
    <xf numFmtId="166" fontId="8" fillId="4" borderId="2" xfId="0" applyNumberFormat="1" applyFont="1" applyFill="1" applyBorder="1" applyAlignment="1">
      <alignment vertical="center"/>
    </xf>
    <xf numFmtId="166" fontId="0" fillId="4" borderId="1" xfId="0" applyNumberFormat="1" applyFill="1" applyBorder="1" applyAlignment="1">
      <alignment vertical="center"/>
    </xf>
    <xf numFmtId="165" fontId="10" fillId="6" borderId="8" xfId="0" applyNumberFormat="1" applyFont="1" applyFill="1" applyBorder="1" applyAlignment="1">
      <alignment horizontal="left" vertical="center" indent="1"/>
    </xf>
    <xf numFmtId="169" fontId="10" fillId="6" borderId="5" xfId="0" applyNumberFormat="1" applyFont="1" applyFill="1" applyBorder="1" applyAlignment="1">
      <alignment horizontal="center" vertical="center"/>
    </xf>
    <xf numFmtId="165" fontId="5" fillId="4" borderId="9" xfId="0" applyNumberFormat="1" applyFont="1" applyFill="1" applyBorder="1" applyAlignment="1">
      <alignment vertical="center"/>
    </xf>
    <xf numFmtId="165" fontId="5" fillId="4" borderId="10" xfId="0" applyNumberFormat="1" applyFont="1" applyFill="1" applyBorder="1" applyAlignment="1">
      <alignment vertical="center"/>
    </xf>
    <xf numFmtId="170" fontId="14" fillId="4" borderId="10" xfId="0" applyNumberFormat="1" applyFont="1" applyFill="1" applyBorder="1" applyAlignment="1">
      <alignment vertical="center"/>
    </xf>
    <xf numFmtId="171" fontId="5" fillId="4" borderId="1" xfId="3" applyNumberFormat="1" applyFont="1" applyFill="1" applyBorder="1" applyAlignment="1">
      <alignment vertical="center"/>
    </xf>
    <xf numFmtId="165" fontId="15" fillId="4" borderId="1" xfId="0" applyNumberFormat="1" applyFont="1" applyFill="1" applyBorder="1" applyAlignment="1">
      <alignment vertical="center"/>
    </xf>
    <xf numFmtId="165" fontId="16" fillId="4" borderId="1" xfId="0" applyNumberFormat="1" applyFont="1" applyFill="1" applyBorder="1" applyAlignment="1">
      <alignment vertical="center"/>
    </xf>
    <xf numFmtId="165" fontId="17" fillId="0" borderId="1" xfId="0" applyNumberFormat="1" applyFont="1" applyBorder="1" applyAlignment="1">
      <alignment vertical="center"/>
    </xf>
    <xf numFmtId="165" fontId="10" fillId="4" borderId="2" xfId="0" applyNumberFormat="1" applyFont="1" applyFill="1" applyBorder="1" applyAlignment="1">
      <alignment vertical="center"/>
    </xf>
    <xf numFmtId="165" fontId="17" fillId="4" borderId="1" xfId="0" applyNumberFormat="1" applyFont="1" applyFill="1" applyBorder="1" applyAlignment="1">
      <alignment horizontal="right" vertical="center"/>
    </xf>
    <xf numFmtId="165" fontId="8" fillId="0" borderId="2" xfId="0" applyNumberFormat="1" applyFont="1" applyBorder="1" applyAlignment="1">
      <alignment horizontal="left" vertical="center" indent="1"/>
    </xf>
    <xf numFmtId="166" fontId="8" fillId="0" borderId="2" xfId="0" applyNumberFormat="1" applyFont="1" applyBorder="1" applyAlignment="1">
      <alignment horizontal="right" vertical="center"/>
    </xf>
    <xf numFmtId="167" fontId="8" fillId="0" borderId="2" xfId="0" applyNumberFormat="1" applyFont="1" applyBorder="1" applyAlignment="1">
      <alignment horizontal="right" vertical="center"/>
    </xf>
    <xf numFmtId="165" fontId="17" fillId="4" borderId="1" xfId="0" applyNumberFormat="1" applyFont="1" applyFill="1" applyBorder="1" applyAlignment="1">
      <alignment vertical="center"/>
    </xf>
    <xf numFmtId="165" fontId="6" fillId="4" borderId="1" xfId="0" applyNumberFormat="1" applyFont="1" applyFill="1" applyBorder="1" applyAlignment="1">
      <alignment vertical="center"/>
    </xf>
    <xf numFmtId="165" fontId="8" fillId="8" borderId="2" xfId="0" applyNumberFormat="1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center" vertical="center"/>
    </xf>
    <xf numFmtId="166" fontId="10" fillId="6" borderId="5" xfId="0" applyNumberFormat="1" applyFont="1" applyFill="1" applyBorder="1" applyAlignment="1">
      <alignment horizontal="center" vertical="center"/>
    </xf>
    <xf numFmtId="167" fontId="10" fillId="6" borderId="5" xfId="0" applyNumberFormat="1" applyFont="1" applyFill="1" applyBorder="1" applyAlignment="1">
      <alignment vertical="center"/>
    </xf>
    <xf numFmtId="166" fontId="10" fillId="6" borderId="5" xfId="0" applyNumberFormat="1" applyFont="1" applyFill="1" applyBorder="1" applyAlignment="1">
      <alignment horizontal="right" vertical="center"/>
    </xf>
    <xf numFmtId="165" fontId="4" fillId="8" borderId="1" xfId="0" applyNumberFormat="1" applyFont="1" applyFill="1" applyBorder="1" applyAlignment="1">
      <alignment vertical="center"/>
    </xf>
    <xf numFmtId="3" fontId="5" fillId="8" borderId="1" xfId="0" applyNumberFormat="1" applyFont="1" applyFill="1" applyBorder="1" applyAlignment="1">
      <alignment horizontal="center" vertical="center"/>
    </xf>
    <xf numFmtId="165" fontId="5" fillId="8" borderId="1" xfId="0" applyNumberFormat="1" applyFont="1" applyFill="1" applyBorder="1" applyAlignment="1">
      <alignment horizontal="center" vertical="center"/>
    </xf>
    <xf numFmtId="166" fontId="5" fillId="8" borderId="5" xfId="0" applyNumberFormat="1" applyFont="1" applyFill="1" applyBorder="1" applyAlignment="1">
      <alignment horizontal="center" vertical="center"/>
    </xf>
    <xf numFmtId="166" fontId="4" fillId="8" borderId="5" xfId="0" applyNumberFormat="1" applyFont="1" applyFill="1" applyBorder="1" applyAlignment="1">
      <alignment vertical="center"/>
    </xf>
    <xf numFmtId="165" fontId="11" fillId="0" borderId="1" xfId="0" applyNumberFormat="1" applyFont="1" applyBorder="1" applyAlignment="1">
      <alignment vertical="center"/>
    </xf>
    <xf numFmtId="170" fontId="4" fillId="8" borderId="1" xfId="0" applyNumberFormat="1" applyFont="1" applyFill="1" applyBorder="1" applyAlignment="1">
      <alignment vertical="center"/>
    </xf>
    <xf numFmtId="4" fontId="4" fillId="8" borderId="1" xfId="0" applyNumberFormat="1" applyFont="1" applyFill="1" applyBorder="1" applyAlignment="1">
      <alignment vertical="center"/>
    </xf>
    <xf numFmtId="172" fontId="4" fillId="8" borderId="1" xfId="0" applyNumberFormat="1" applyFont="1" applyFill="1" applyBorder="1" applyAlignment="1">
      <alignment vertical="center"/>
    </xf>
    <xf numFmtId="3" fontId="5" fillId="4" borderId="1" xfId="0" applyNumberFormat="1" applyFont="1" applyFill="1" applyBorder="1" applyAlignment="1">
      <alignment horizontal="center" vertical="center"/>
    </xf>
    <xf numFmtId="165" fontId="7" fillId="9" borderId="5" xfId="0" applyNumberFormat="1" applyFont="1" applyFill="1" applyBorder="1" applyAlignment="1">
      <alignment horizontal="center" vertical="center"/>
    </xf>
    <xf numFmtId="165" fontId="7" fillId="9" borderId="6" xfId="0" applyNumberFormat="1" applyFont="1" applyFill="1" applyBorder="1" applyAlignment="1">
      <alignment horizontal="center" vertical="center"/>
    </xf>
    <xf numFmtId="166" fontId="10" fillId="4" borderId="2" xfId="0" applyNumberFormat="1" applyFont="1" applyFill="1" applyBorder="1" applyAlignment="1">
      <alignment horizontal="center" vertical="center"/>
    </xf>
    <xf numFmtId="166" fontId="8" fillId="0" borderId="2" xfId="0" applyNumberFormat="1" applyFont="1" applyBorder="1" applyAlignment="1">
      <alignment horizontal="center" vertical="center"/>
    </xf>
    <xf numFmtId="165" fontId="10" fillId="6" borderId="4" xfId="0" applyNumberFormat="1" applyFont="1" applyFill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49" fontId="7" fillId="9" borderId="5" xfId="0" applyNumberFormat="1" applyFont="1" applyFill="1" applyBorder="1" applyAlignment="1">
      <alignment horizontal="center" vertical="center" wrapText="1"/>
    </xf>
    <xf numFmtId="165" fontId="7" fillId="9" borderId="6" xfId="0" applyNumberFormat="1" applyFont="1" applyFill="1" applyBorder="1" applyAlignment="1">
      <alignment horizontal="center" vertical="center" wrapText="1"/>
    </xf>
    <xf numFmtId="168" fontId="10" fillId="4" borderId="1" xfId="0" applyNumberFormat="1" applyFont="1" applyFill="1" applyBorder="1" applyAlignment="1">
      <alignment horizontal="center" vertical="center"/>
    </xf>
    <xf numFmtId="168" fontId="10" fillId="4" borderId="2" xfId="0" applyNumberFormat="1" applyFont="1" applyFill="1" applyBorder="1" applyAlignment="1">
      <alignment horizontal="center" vertical="center"/>
    </xf>
    <xf numFmtId="166" fontId="10" fillId="4" borderId="1" xfId="0" applyNumberFormat="1" applyFont="1" applyFill="1" applyBorder="1" applyAlignment="1">
      <alignment horizontal="center" vertical="center"/>
    </xf>
    <xf numFmtId="168" fontId="10" fillId="4" borderId="1" xfId="0" applyNumberFormat="1" applyFont="1" applyFill="1" applyBorder="1" applyAlignment="1">
      <alignment vertical="center"/>
    </xf>
    <xf numFmtId="168" fontId="8" fillId="0" borderId="2" xfId="0" applyNumberFormat="1" applyFont="1" applyBorder="1" applyAlignment="1">
      <alignment horizontal="center" vertical="center"/>
    </xf>
    <xf numFmtId="166" fontId="8" fillId="4" borderId="1" xfId="0" applyNumberFormat="1" applyFont="1" applyFill="1" applyBorder="1" applyAlignment="1">
      <alignment vertical="center"/>
    </xf>
    <xf numFmtId="166" fontId="10" fillId="4" borderId="1" xfId="0" applyNumberFormat="1" applyFont="1" applyFill="1" applyBorder="1" applyAlignment="1">
      <alignment vertical="center"/>
    </xf>
    <xf numFmtId="165" fontId="10" fillId="0" borderId="2" xfId="0" applyNumberFormat="1" applyFont="1" applyBorder="1" applyAlignment="1">
      <alignment vertical="center"/>
    </xf>
    <xf numFmtId="168" fontId="10" fillId="0" borderId="2" xfId="0" applyNumberFormat="1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/>
    </xf>
    <xf numFmtId="165" fontId="10" fillId="4" borderId="11" xfId="0" applyNumberFormat="1" applyFont="1" applyFill="1" applyBorder="1" applyAlignment="1">
      <alignment vertical="center"/>
    </xf>
    <xf numFmtId="166" fontId="10" fillId="4" borderId="11" xfId="0" applyNumberFormat="1" applyFont="1" applyFill="1" applyBorder="1" applyAlignment="1">
      <alignment horizontal="center" vertical="center"/>
    </xf>
    <xf numFmtId="168" fontId="10" fillId="4" borderId="11" xfId="0" applyNumberFormat="1" applyFont="1" applyFill="1" applyBorder="1" applyAlignment="1">
      <alignment horizontal="center" vertical="center"/>
    </xf>
    <xf numFmtId="165" fontId="10" fillId="6" borderId="5" xfId="0" applyNumberFormat="1" applyFont="1" applyFill="1" applyBorder="1" applyAlignment="1">
      <alignment vertical="center"/>
    </xf>
    <xf numFmtId="168" fontId="10" fillId="6" borderId="5" xfId="0" applyNumberFormat="1" applyFont="1" applyFill="1" applyBorder="1" applyAlignment="1">
      <alignment horizontal="center" vertical="center"/>
    </xf>
    <xf numFmtId="165" fontId="10" fillId="6" borderId="2" xfId="0" applyNumberFormat="1" applyFont="1" applyFill="1" applyBorder="1" applyAlignment="1">
      <alignment vertical="center"/>
    </xf>
    <xf numFmtId="166" fontId="10" fillId="6" borderId="2" xfId="0" applyNumberFormat="1" applyFont="1" applyFill="1" applyBorder="1" applyAlignment="1">
      <alignment horizontal="center" vertical="center"/>
    </xf>
    <xf numFmtId="168" fontId="10" fillId="6" borderId="2" xfId="0" applyNumberFormat="1" applyFont="1" applyFill="1" applyBorder="1" applyAlignment="1">
      <alignment horizontal="center" vertical="center"/>
    </xf>
    <xf numFmtId="165" fontId="10" fillId="6" borderId="11" xfId="0" applyNumberFormat="1" applyFont="1" applyFill="1" applyBorder="1" applyAlignment="1">
      <alignment vertical="center"/>
    </xf>
    <xf numFmtId="166" fontId="10" fillId="6" borderId="11" xfId="0" applyNumberFormat="1" applyFont="1" applyFill="1" applyBorder="1" applyAlignment="1">
      <alignment horizontal="center" vertical="center"/>
    </xf>
    <xf numFmtId="168" fontId="10" fillId="6" borderId="11" xfId="0" applyNumberFormat="1" applyFont="1" applyFill="1" applyBorder="1" applyAlignment="1">
      <alignment horizontal="center" vertical="center"/>
    </xf>
    <xf numFmtId="3" fontId="4" fillId="8" borderId="1" xfId="0" applyNumberFormat="1" applyFont="1" applyFill="1" applyBorder="1" applyAlignment="1">
      <alignment vertical="center"/>
    </xf>
    <xf numFmtId="165" fontId="7" fillId="10" borderId="5" xfId="0" applyNumberFormat="1" applyFont="1" applyFill="1" applyBorder="1" applyAlignment="1">
      <alignment horizontal="center" vertical="center"/>
    </xf>
    <xf numFmtId="4" fontId="5" fillId="8" borderId="1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/>
    </xf>
    <xf numFmtId="165" fontId="21" fillId="6" borderId="2" xfId="0" applyNumberFormat="1" applyFont="1" applyFill="1" applyBorder="1" applyAlignment="1">
      <alignment vertical="center"/>
    </xf>
    <xf numFmtId="166" fontId="21" fillId="11" borderId="2" xfId="0" applyNumberFormat="1" applyFont="1" applyFill="1" applyBorder="1" applyAlignment="1">
      <alignment horizontal="center" vertical="center"/>
    </xf>
    <xf numFmtId="167" fontId="21" fillId="11" borderId="2" xfId="0" applyNumberFormat="1" applyFont="1" applyFill="1" applyBorder="1" applyAlignment="1">
      <alignment horizontal="center" vertical="center"/>
    </xf>
    <xf numFmtId="3" fontId="10" fillId="8" borderId="1" xfId="0" applyNumberFormat="1" applyFont="1" applyFill="1" applyBorder="1" applyAlignment="1">
      <alignment horizontal="center" vertical="center"/>
    </xf>
    <xf numFmtId="173" fontId="8" fillId="8" borderId="1" xfId="0" applyNumberFormat="1" applyFont="1" applyFill="1" applyBorder="1"/>
    <xf numFmtId="166" fontId="10" fillId="8" borderId="1" xfId="0" applyNumberFormat="1" applyFont="1" applyFill="1" applyBorder="1" applyAlignment="1">
      <alignment horizontal="center" vertical="center"/>
    </xf>
    <xf numFmtId="166" fontId="5" fillId="8" borderId="1" xfId="0" applyNumberFormat="1" applyFont="1" applyFill="1" applyBorder="1" applyAlignment="1">
      <alignment horizontal="center" vertical="center"/>
    </xf>
    <xf numFmtId="165" fontId="22" fillId="6" borderId="2" xfId="0" applyNumberFormat="1" applyFont="1" applyFill="1" applyBorder="1" applyAlignment="1">
      <alignment horizontal="left" vertical="center" indent="1"/>
    </xf>
    <xf numFmtId="166" fontId="22" fillId="11" borderId="2" xfId="0" applyNumberFormat="1" applyFont="1" applyFill="1" applyBorder="1" applyAlignment="1">
      <alignment vertical="center"/>
    </xf>
    <xf numFmtId="166" fontId="22" fillId="11" borderId="2" xfId="0" applyNumberFormat="1" applyFont="1" applyFill="1" applyBorder="1" applyAlignment="1">
      <alignment horizontal="center" vertical="center"/>
    </xf>
    <xf numFmtId="167" fontId="22" fillId="11" borderId="2" xfId="0" applyNumberFormat="1" applyFont="1" applyFill="1" applyBorder="1" applyAlignment="1">
      <alignment vertical="center"/>
    </xf>
    <xf numFmtId="3" fontId="8" fillId="8" borderId="1" xfId="0" applyNumberFormat="1" applyFont="1" applyFill="1" applyBorder="1" applyAlignment="1">
      <alignment vertical="center"/>
    </xf>
    <xf numFmtId="166" fontId="8" fillId="8" borderId="1" xfId="0" applyNumberFormat="1" applyFont="1" applyFill="1" applyBorder="1" applyAlignment="1">
      <alignment vertical="center"/>
    </xf>
    <xf numFmtId="166" fontId="4" fillId="8" borderId="1" xfId="0" applyNumberFormat="1" applyFont="1" applyFill="1" applyBorder="1" applyAlignment="1">
      <alignment vertical="center"/>
    </xf>
    <xf numFmtId="165" fontId="19" fillId="0" borderId="2" xfId="0" applyNumberFormat="1" applyFont="1" applyBorder="1" applyAlignment="1">
      <alignment horizontal="left" vertical="center" indent="1"/>
    </xf>
    <xf numFmtId="166" fontId="19" fillId="8" borderId="2" xfId="0" applyNumberFormat="1" applyFont="1" applyFill="1" applyBorder="1" applyAlignment="1">
      <alignment horizontal="center" vertical="center"/>
    </xf>
    <xf numFmtId="167" fontId="19" fillId="8" borderId="2" xfId="0" applyNumberFormat="1" applyFont="1" applyFill="1" applyBorder="1" applyAlignment="1">
      <alignment vertical="center"/>
    </xf>
    <xf numFmtId="166" fontId="19" fillId="8" borderId="2" xfId="0" applyNumberFormat="1" applyFont="1" applyFill="1" applyBorder="1" applyAlignment="1">
      <alignment vertical="center"/>
    </xf>
    <xf numFmtId="165" fontId="19" fillId="4" borderId="2" xfId="0" applyNumberFormat="1" applyFont="1" applyFill="1" applyBorder="1" applyAlignment="1">
      <alignment horizontal="left" vertical="center" indent="1"/>
    </xf>
    <xf numFmtId="166" fontId="10" fillId="8" borderId="1" xfId="0" applyNumberFormat="1" applyFont="1" applyFill="1" applyBorder="1"/>
    <xf numFmtId="166" fontId="8" fillId="8" borderId="1" xfId="0" applyNumberFormat="1" applyFont="1" applyFill="1" applyBorder="1"/>
    <xf numFmtId="3" fontId="23" fillId="8" borderId="1" xfId="0" applyNumberFormat="1" applyFont="1" applyFill="1" applyBorder="1" applyAlignment="1">
      <alignment vertical="center"/>
    </xf>
    <xf numFmtId="166" fontId="24" fillId="8" borderId="1" xfId="0" applyNumberFormat="1" applyFont="1" applyFill="1" applyBorder="1" applyAlignment="1">
      <alignment horizontal="center" vertical="center"/>
    </xf>
    <xf numFmtId="166" fontId="25" fillId="8" borderId="1" xfId="0" applyNumberFormat="1" applyFont="1" applyFill="1" applyBorder="1" applyAlignment="1">
      <alignment horizontal="center" vertical="center"/>
    </xf>
    <xf numFmtId="166" fontId="26" fillId="8" borderId="1" xfId="0" applyNumberFormat="1" applyFont="1" applyFill="1" applyBorder="1" applyAlignment="1">
      <alignment horizontal="center" vertical="center"/>
    </xf>
    <xf numFmtId="165" fontId="11" fillId="8" borderId="1" xfId="0" applyNumberFormat="1" applyFont="1" applyFill="1" applyBorder="1" applyAlignment="1">
      <alignment vertical="center"/>
    </xf>
    <xf numFmtId="3" fontId="5" fillId="8" borderId="1" xfId="0" applyNumberFormat="1" applyFont="1" applyFill="1" applyBorder="1" applyAlignment="1">
      <alignment vertical="center"/>
    </xf>
    <xf numFmtId="165" fontId="5" fillId="8" borderId="1" xfId="0" applyNumberFormat="1" applyFont="1" applyFill="1" applyBorder="1" applyAlignment="1">
      <alignment vertical="center"/>
    </xf>
    <xf numFmtId="166" fontId="7" fillId="1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Border="1" applyAlignment="1">
      <alignment vertical="center"/>
    </xf>
    <xf numFmtId="166" fontId="5" fillId="8" borderId="4" xfId="0" applyNumberFormat="1" applyFont="1" applyFill="1" applyBorder="1" applyAlignment="1">
      <alignment horizontal="center" vertical="center"/>
    </xf>
    <xf numFmtId="167" fontId="5" fillId="8" borderId="4" xfId="0" applyNumberFormat="1" applyFont="1" applyFill="1" applyBorder="1" applyAlignment="1">
      <alignment horizontal="center" vertical="center"/>
    </xf>
    <xf numFmtId="173" fontId="5" fillId="8" borderId="1" xfId="0" applyNumberFormat="1" applyFont="1" applyFill="1" applyBorder="1"/>
    <xf numFmtId="165" fontId="4" fillId="0" borderId="5" xfId="0" applyNumberFormat="1" applyFont="1" applyBorder="1" applyAlignment="1">
      <alignment horizontal="left" vertical="center"/>
    </xf>
    <xf numFmtId="166" fontId="4" fillId="8" borderId="5" xfId="0" applyNumberFormat="1" applyFont="1" applyFill="1" applyBorder="1" applyAlignment="1">
      <alignment horizontal="center" vertical="center"/>
    </xf>
    <xf numFmtId="167" fontId="4" fillId="8" borderId="5" xfId="0" applyNumberFormat="1" applyFont="1" applyFill="1" applyBorder="1" applyAlignment="1">
      <alignment vertical="center"/>
    </xf>
    <xf numFmtId="173" fontId="4" fillId="8" borderId="1" xfId="0" applyNumberFormat="1" applyFont="1" applyFill="1" applyBorder="1"/>
    <xf numFmtId="165" fontId="4" fillId="0" borderId="6" xfId="0" applyNumberFormat="1" applyFont="1" applyBorder="1" applyAlignment="1">
      <alignment horizontal="left" vertical="center"/>
    </xf>
    <xf numFmtId="166" fontId="4" fillId="8" borderId="6" xfId="0" applyNumberFormat="1" applyFont="1" applyFill="1" applyBorder="1" applyAlignment="1">
      <alignment vertical="center"/>
    </xf>
    <xf numFmtId="167" fontId="4" fillId="8" borderId="6" xfId="0" applyNumberFormat="1" applyFont="1" applyFill="1" applyBorder="1" applyAlignment="1">
      <alignment vertical="center"/>
    </xf>
    <xf numFmtId="166" fontId="4" fillId="8" borderId="6" xfId="0" applyNumberFormat="1" applyFont="1" applyFill="1" applyBorder="1" applyAlignment="1">
      <alignment horizontal="center" vertical="center"/>
    </xf>
    <xf numFmtId="173" fontId="10" fillId="8" borderId="1" xfId="0" applyNumberFormat="1" applyFont="1" applyFill="1" applyBorder="1"/>
    <xf numFmtId="166" fontId="8" fillId="8" borderId="1" xfId="0" applyNumberFormat="1" applyFont="1" applyFill="1" applyBorder="1" applyAlignment="1">
      <alignment horizontal="center" vertical="center"/>
    </xf>
    <xf numFmtId="166" fontId="10" fillId="8" borderId="2" xfId="0" applyNumberFormat="1" applyFont="1" applyFill="1" applyBorder="1" applyAlignment="1">
      <alignment horizontal="center" vertical="center"/>
    </xf>
    <xf numFmtId="166" fontId="8" fillId="8" borderId="2" xfId="0" applyNumberFormat="1" applyFont="1" applyFill="1" applyBorder="1" applyAlignment="1">
      <alignment vertical="center"/>
    </xf>
    <xf numFmtId="166" fontId="23" fillId="8" borderId="1" xfId="0" applyNumberFormat="1" applyFont="1" applyFill="1" applyBorder="1" applyAlignment="1">
      <alignment horizontal="center" vertical="center"/>
    </xf>
    <xf numFmtId="173" fontId="23" fillId="8" borderId="1" xfId="0" applyNumberFormat="1" applyFont="1" applyFill="1" applyBorder="1"/>
    <xf numFmtId="165" fontId="23" fillId="8" borderId="1" xfId="0" applyNumberFormat="1" applyFont="1" applyFill="1" applyBorder="1" applyAlignment="1">
      <alignment vertical="center"/>
    </xf>
    <xf numFmtId="171" fontId="8" fillId="8" borderId="1" xfId="3" applyNumberFormat="1" applyFont="1" applyFill="1" applyBorder="1"/>
    <xf numFmtId="175" fontId="4" fillId="8" borderId="1" xfId="0" applyNumberFormat="1" applyFont="1" applyFill="1" applyBorder="1" applyAlignment="1">
      <alignment vertical="center"/>
    </xf>
    <xf numFmtId="174" fontId="4" fillId="8" borderId="1" xfId="0" applyNumberFormat="1" applyFont="1" applyFill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167" fontId="10" fillId="6" borderId="2" xfId="0" applyNumberFormat="1" applyFont="1" applyFill="1" applyBorder="1" applyAlignment="1">
      <alignment horizontal="center" vertical="center"/>
    </xf>
    <xf numFmtId="167" fontId="8" fillId="0" borderId="2" xfId="0" applyNumberFormat="1" applyFont="1" applyBorder="1" applyAlignment="1">
      <alignment horizontal="center" vertical="center"/>
    </xf>
    <xf numFmtId="166" fontId="0" fillId="0" borderId="2" xfId="0" applyNumberFormat="1" applyBorder="1" applyAlignment="1">
      <alignment vertical="center"/>
    </xf>
    <xf numFmtId="167" fontId="10" fillId="6" borderId="11" xfId="0" applyNumberFormat="1" applyFont="1" applyFill="1" applyBorder="1" applyAlignment="1">
      <alignment horizontal="center" vertical="center"/>
    </xf>
    <xf numFmtId="165" fontId="7" fillId="13" borderId="5" xfId="0" applyNumberFormat="1" applyFont="1" applyFill="1" applyBorder="1" applyAlignment="1">
      <alignment horizontal="center" vertical="center"/>
    </xf>
    <xf numFmtId="165" fontId="7" fillId="13" borderId="6" xfId="0" applyNumberFormat="1" applyFont="1" applyFill="1" applyBorder="1" applyAlignment="1">
      <alignment horizontal="center" vertical="center"/>
    </xf>
    <xf numFmtId="168" fontId="5" fillId="8" borderId="1" xfId="0" applyNumberFormat="1" applyFont="1" applyFill="1" applyBorder="1" applyAlignment="1">
      <alignment horizontal="center" vertical="center"/>
    </xf>
    <xf numFmtId="166" fontId="19" fillId="4" borderId="2" xfId="0" applyNumberFormat="1" applyFont="1" applyFill="1" applyBorder="1" applyAlignment="1">
      <alignment vertical="center"/>
    </xf>
    <xf numFmtId="167" fontId="19" fillId="0" borderId="2" xfId="0" applyNumberFormat="1" applyFont="1" applyBorder="1" applyAlignment="1">
      <alignment vertical="center"/>
    </xf>
    <xf numFmtId="168" fontId="4" fillId="8" borderId="1" xfId="0" applyNumberFormat="1" applyFont="1" applyFill="1" applyBorder="1" applyAlignment="1">
      <alignment vertical="center"/>
    </xf>
    <xf numFmtId="166" fontId="19" fillId="0" borderId="2" xfId="0" applyNumberFormat="1" applyFont="1" applyBorder="1" applyAlignment="1">
      <alignment vertical="center"/>
    </xf>
    <xf numFmtId="176" fontId="4" fillId="8" borderId="1" xfId="0" applyNumberFormat="1" applyFont="1" applyFill="1" applyBorder="1" applyAlignment="1">
      <alignment vertical="center"/>
    </xf>
    <xf numFmtId="168" fontId="23" fillId="8" borderId="1" xfId="0" applyNumberFormat="1" applyFont="1" applyFill="1" applyBorder="1" applyAlignment="1">
      <alignment vertical="center"/>
    </xf>
    <xf numFmtId="166" fontId="4" fillId="8" borderId="1" xfId="0" applyNumberFormat="1" applyFont="1" applyFill="1" applyBorder="1" applyAlignment="1">
      <alignment horizontal="left" vertical="center"/>
    </xf>
    <xf numFmtId="168" fontId="4" fillId="8" borderId="1" xfId="0" applyNumberFormat="1" applyFont="1" applyFill="1" applyBorder="1" applyAlignment="1">
      <alignment horizontal="center" vertical="center"/>
    </xf>
    <xf numFmtId="177" fontId="4" fillId="8" borderId="1" xfId="0" applyNumberFormat="1" applyFont="1" applyFill="1" applyBorder="1" applyAlignment="1">
      <alignment vertical="center"/>
    </xf>
    <xf numFmtId="174" fontId="5" fillId="8" borderId="1" xfId="0" applyNumberFormat="1" applyFont="1" applyFill="1" applyBorder="1" applyAlignment="1">
      <alignment horizontal="center" vertical="center"/>
    </xf>
    <xf numFmtId="166" fontId="19" fillId="4" borderId="2" xfId="0" applyNumberFormat="1" applyFont="1" applyFill="1" applyBorder="1" applyAlignment="1">
      <alignment horizontal="center" vertical="center"/>
    </xf>
    <xf numFmtId="174" fontId="8" fillId="8" borderId="1" xfId="0" applyNumberFormat="1" applyFont="1" applyFill="1" applyBorder="1" applyAlignment="1">
      <alignment vertical="center"/>
    </xf>
    <xf numFmtId="174" fontId="10" fillId="8" borderId="1" xfId="0" applyNumberFormat="1" applyFont="1" applyFill="1" applyBorder="1" applyAlignment="1">
      <alignment horizontal="center" vertical="center"/>
    </xf>
    <xf numFmtId="166" fontId="4" fillId="8" borderId="1" xfId="3" applyNumberFormat="1" applyFont="1" applyFill="1" applyBorder="1" applyAlignment="1">
      <alignment vertical="center"/>
    </xf>
    <xf numFmtId="174" fontId="4" fillId="8" borderId="1" xfId="0" applyNumberFormat="1" applyFont="1" applyFill="1" applyBorder="1" applyAlignment="1">
      <alignment horizontal="center" vertical="center"/>
    </xf>
    <xf numFmtId="166" fontId="19" fillId="0" borderId="2" xfId="0" applyNumberFormat="1" applyFont="1" applyBorder="1" applyAlignment="1">
      <alignment horizontal="center" vertical="center"/>
    </xf>
    <xf numFmtId="166" fontId="4" fillId="8" borderId="1" xfId="0" applyNumberFormat="1" applyFont="1" applyFill="1" applyBorder="1" applyAlignment="1">
      <alignment horizontal="center" vertical="center"/>
    </xf>
    <xf numFmtId="171" fontId="4" fillId="8" borderId="1" xfId="3" applyNumberFormat="1" applyFont="1" applyFill="1" applyBorder="1" applyAlignment="1">
      <alignment vertical="center"/>
    </xf>
    <xf numFmtId="166" fontId="27" fillId="8" borderId="1" xfId="0" applyNumberFormat="1" applyFont="1" applyFill="1" applyBorder="1" applyAlignment="1">
      <alignment vertical="center"/>
    </xf>
    <xf numFmtId="168" fontId="27" fillId="8" borderId="1" xfId="0" applyNumberFormat="1" applyFont="1" applyFill="1" applyBorder="1" applyAlignment="1">
      <alignment vertical="center"/>
    </xf>
    <xf numFmtId="174" fontId="23" fillId="8" borderId="1" xfId="0" applyNumberFormat="1" applyFont="1" applyFill="1" applyBorder="1" applyAlignment="1">
      <alignment vertical="center"/>
    </xf>
    <xf numFmtId="3" fontId="5" fillId="4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horizontal="center"/>
    </xf>
    <xf numFmtId="173" fontId="5" fillId="4" borderId="1" xfId="0" applyNumberFormat="1" applyFont="1" applyFill="1" applyBorder="1"/>
    <xf numFmtId="166" fontId="5" fillId="4" borderId="1" xfId="0" applyNumberFormat="1" applyFont="1" applyFill="1" applyBorder="1" applyAlignment="1">
      <alignment horizontal="center" vertical="center"/>
    </xf>
    <xf numFmtId="166" fontId="0" fillId="4" borderId="1" xfId="0" applyNumberFormat="1" applyFill="1" applyBorder="1"/>
    <xf numFmtId="166" fontId="5" fillId="4" borderId="1" xfId="0" applyNumberFormat="1" applyFont="1" applyFill="1" applyBorder="1"/>
    <xf numFmtId="166" fontId="0" fillId="4" borderId="1" xfId="0" applyNumberFormat="1" applyFill="1" applyBorder="1" applyAlignment="1">
      <alignment horizontal="center" vertical="center"/>
    </xf>
    <xf numFmtId="49" fontId="7" fillId="13" borderId="5" xfId="0" applyNumberFormat="1" applyFont="1" applyFill="1" applyBorder="1" applyAlignment="1">
      <alignment horizontal="center" vertical="center" wrapText="1"/>
    </xf>
    <xf numFmtId="165" fontId="7" fillId="13" borderId="6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/>
    <xf numFmtId="165" fontId="7" fillId="16" borderId="5" xfId="0" applyNumberFormat="1" applyFont="1" applyFill="1" applyBorder="1" applyAlignment="1">
      <alignment horizontal="center" vertical="center"/>
    </xf>
    <xf numFmtId="1" fontId="4" fillId="8" borderId="1" xfId="0" applyNumberFormat="1" applyFont="1" applyFill="1" applyBorder="1"/>
    <xf numFmtId="173" fontId="4" fillId="8" borderId="1" xfId="0" applyNumberFormat="1" applyFont="1" applyFill="1" applyBorder="1" applyAlignment="1">
      <alignment horizontal="left"/>
    </xf>
    <xf numFmtId="178" fontId="4" fillId="8" borderId="1" xfId="0" applyNumberFormat="1" applyFont="1" applyFill="1" applyBorder="1"/>
    <xf numFmtId="179" fontId="4" fillId="8" borderId="1" xfId="0" applyNumberFormat="1" applyFont="1" applyFill="1" applyBorder="1"/>
    <xf numFmtId="166" fontId="4" fillId="8" borderId="1" xfId="0" applyNumberFormat="1" applyFont="1" applyFill="1" applyBorder="1"/>
    <xf numFmtId="165" fontId="4" fillId="0" borderId="5" xfId="0" applyNumberFormat="1" applyFont="1" applyBorder="1" applyAlignment="1">
      <alignment horizontal="left" vertical="center" indent="1"/>
    </xf>
    <xf numFmtId="165" fontId="5" fillId="0" borderId="5" xfId="0" applyNumberFormat="1" applyFont="1" applyBorder="1" applyAlignment="1">
      <alignment vertical="center"/>
    </xf>
    <xf numFmtId="167" fontId="5" fillId="8" borderId="5" xfId="0" applyNumberFormat="1" applyFont="1" applyFill="1" applyBorder="1" applyAlignment="1">
      <alignment horizontal="center" vertical="center"/>
    </xf>
    <xf numFmtId="165" fontId="4" fillId="0" borderId="6" xfId="0" applyNumberFormat="1" applyFont="1" applyBorder="1" applyAlignment="1">
      <alignment horizontal="left" vertical="center" indent="1"/>
    </xf>
    <xf numFmtId="166" fontId="23" fillId="8" borderId="1" xfId="0" applyNumberFormat="1" applyFont="1" applyFill="1" applyBorder="1" applyAlignment="1">
      <alignment vertical="center"/>
    </xf>
    <xf numFmtId="2" fontId="4" fillId="8" borderId="1" xfId="0" applyNumberFormat="1" applyFont="1" applyFill="1" applyBorder="1"/>
    <xf numFmtId="170" fontId="4" fillId="8" borderId="1" xfId="3" applyNumberFormat="1" applyFont="1" applyFill="1" applyBorder="1"/>
    <xf numFmtId="3" fontId="4" fillId="8" borderId="1" xfId="0" applyNumberFormat="1" applyFont="1" applyFill="1" applyBorder="1"/>
    <xf numFmtId="166" fontId="23" fillId="8" borderId="1" xfId="0" applyNumberFormat="1" applyFont="1" applyFill="1" applyBorder="1"/>
    <xf numFmtId="0" fontId="8" fillId="8" borderId="1" xfId="0" applyFont="1" applyFill="1" applyBorder="1"/>
    <xf numFmtId="3" fontId="4" fillId="0" borderId="1" xfId="0" applyNumberFormat="1" applyFont="1" applyBorder="1"/>
    <xf numFmtId="176" fontId="4" fillId="8" borderId="1" xfId="0" applyNumberFormat="1" applyFont="1" applyFill="1" applyBorder="1"/>
    <xf numFmtId="165" fontId="18" fillId="6" borderId="5" xfId="0" applyNumberFormat="1" applyFont="1" applyFill="1" applyBorder="1" applyAlignment="1">
      <alignment vertical="center"/>
    </xf>
    <xf numFmtId="165" fontId="7" fillId="17" borderId="5" xfId="0" applyNumberFormat="1" applyFont="1" applyFill="1" applyBorder="1" applyAlignment="1">
      <alignment horizontal="center" vertical="center"/>
    </xf>
    <xf numFmtId="165" fontId="7" fillId="17" borderId="6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right" vertical="center"/>
    </xf>
    <xf numFmtId="165" fontId="0" fillId="4" borderId="1" xfId="0" applyNumberFormat="1" applyFill="1" applyBorder="1" applyAlignment="1">
      <alignment horizontal="right" vertical="center"/>
    </xf>
    <xf numFmtId="3" fontId="0" fillId="4" borderId="1" xfId="0" applyNumberFormat="1" applyFill="1" applyBorder="1" applyAlignment="1">
      <alignment vertical="center"/>
    </xf>
    <xf numFmtId="166" fontId="18" fillId="6" borderId="5" xfId="0" applyNumberFormat="1" applyFont="1" applyFill="1" applyBorder="1" applyAlignment="1">
      <alignment horizontal="center" vertical="center"/>
    </xf>
    <xf numFmtId="167" fontId="18" fillId="6" borderId="5" xfId="0" applyNumberFormat="1" applyFont="1" applyFill="1" applyBorder="1" applyAlignment="1">
      <alignment horizontal="center" vertical="center"/>
    </xf>
    <xf numFmtId="166" fontId="4" fillId="0" borderId="1" xfId="0" applyNumberFormat="1" applyFont="1" applyBorder="1"/>
    <xf numFmtId="1" fontId="23" fillId="8" borderId="1" xfId="0" applyNumberFormat="1" applyFont="1" applyFill="1" applyBorder="1"/>
    <xf numFmtId="0" fontId="23" fillId="8" borderId="1" xfId="0" applyFont="1" applyFill="1" applyBorder="1"/>
    <xf numFmtId="0" fontId="5" fillId="8" borderId="1" xfId="0" applyFont="1" applyFill="1" applyBorder="1"/>
    <xf numFmtId="168" fontId="19" fillId="0" borderId="2" xfId="0" applyNumberFormat="1" applyFont="1" applyBorder="1" applyAlignment="1">
      <alignment vertical="center"/>
    </xf>
    <xf numFmtId="174" fontId="4" fillId="8" borderId="1" xfId="0" applyNumberFormat="1" applyFont="1" applyFill="1" applyBorder="1"/>
    <xf numFmtId="165" fontId="4" fillId="8" borderId="1" xfId="0" applyNumberFormat="1" applyFont="1" applyFill="1" applyBorder="1"/>
    <xf numFmtId="1" fontId="4" fillId="8" borderId="1" xfId="0" applyNumberFormat="1" applyFont="1" applyFill="1" applyBorder="1" applyAlignment="1">
      <alignment horizontal="center"/>
    </xf>
    <xf numFmtId="3" fontId="23" fillId="8" borderId="1" xfId="0" applyNumberFormat="1" applyFont="1" applyFill="1" applyBorder="1"/>
    <xf numFmtId="180" fontId="4" fillId="8" borderId="1" xfId="0" applyNumberFormat="1" applyFont="1" applyFill="1" applyBorder="1"/>
    <xf numFmtId="165" fontId="23" fillId="8" borderId="1" xfId="0" applyNumberFormat="1" applyFont="1" applyFill="1" applyBorder="1"/>
    <xf numFmtId="165" fontId="5" fillId="8" borderId="1" xfId="0" applyNumberFormat="1" applyFont="1" applyFill="1" applyBorder="1"/>
    <xf numFmtId="165" fontId="14" fillId="8" borderId="1" xfId="0" applyNumberFormat="1" applyFont="1" applyFill="1" applyBorder="1" applyAlignment="1">
      <alignment vertical="center"/>
    </xf>
    <xf numFmtId="181" fontId="14" fillId="8" borderId="1" xfId="0" applyNumberFormat="1" applyFont="1" applyFill="1" applyBorder="1"/>
    <xf numFmtId="168" fontId="19" fillId="8" borderId="2" xfId="0" applyNumberFormat="1" applyFont="1" applyFill="1" applyBorder="1" applyAlignment="1">
      <alignment vertical="center"/>
    </xf>
    <xf numFmtId="182" fontId="4" fillId="8" borderId="1" xfId="0" applyNumberFormat="1" applyFont="1" applyFill="1" applyBorder="1"/>
    <xf numFmtId="183" fontId="4" fillId="8" borderId="1" xfId="0" applyNumberFormat="1" applyFont="1" applyFill="1" applyBorder="1"/>
    <xf numFmtId="183" fontId="5" fillId="8" borderId="1" xfId="0" applyNumberFormat="1" applyFont="1" applyFill="1" applyBorder="1"/>
    <xf numFmtId="181" fontId="5" fillId="8" borderId="1" xfId="0" applyNumberFormat="1" applyFont="1" applyFill="1" applyBorder="1"/>
    <xf numFmtId="184" fontId="4" fillId="8" borderId="1" xfId="0" applyNumberFormat="1" applyFont="1" applyFill="1" applyBorder="1"/>
    <xf numFmtId="185" fontId="4" fillId="8" borderId="1" xfId="0" applyNumberFormat="1" applyFont="1" applyFill="1" applyBorder="1"/>
    <xf numFmtId="165" fontId="4" fillId="0" borderId="1" xfId="0" applyNumberFormat="1" applyFont="1" applyBorder="1"/>
    <xf numFmtId="165" fontId="4" fillId="8" borderId="1" xfId="0" applyNumberFormat="1" applyFont="1" applyFill="1" applyBorder="1" applyAlignment="1">
      <alignment horizontal="center"/>
    </xf>
    <xf numFmtId="166" fontId="5" fillId="8" borderId="1" xfId="0" applyNumberFormat="1" applyFont="1" applyFill="1" applyBorder="1"/>
    <xf numFmtId="1" fontId="5" fillId="8" borderId="1" xfId="0" applyNumberFormat="1" applyFont="1" applyFill="1" applyBorder="1"/>
    <xf numFmtId="186" fontId="4" fillId="8" borderId="1" xfId="5" applyNumberFormat="1" applyFont="1" applyFill="1" applyBorder="1"/>
    <xf numFmtId="171" fontId="0" fillId="4" borderId="1" xfId="3" applyNumberFormat="1" applyFont="1" applyFill="1" applyBorder="1" applyAlignment="1">
      <alignment vertical="center"/>
    </xf>
    <xf numFmtId="166" fontId="5" fillId="0" borderId="4" xfId="0" applyNumberFormat="1" applyFont="1" applyBorder="1" applyAlignment="1">
      <alignment horizontal="center" vertical="center"/>
    </xf>
    <xf numFmtId="167" fontId="5" fillId="0" borderId="4" xfId="0" applyNumberFormat="1" applyFont="1" applyBorder="1" applyAlignment="1">
      <alignment horizontal="center" vertical="center"/>
    </xf>
    <xf numFmtId="166" fontId="5" fillId="0" borderId="5" xfId="0" applyNumberFormat="1" applyFont="1" applyBorder="1" applyAlignment="1">
      <alignment horizontal="center" vertical="center"/>
    </xf>
    <xf numFmtId="165" fontId="0" fillId="0" borderId="5" xfId="0" applyNumberFormat="1" applyBorder="1" applyAlignment="1">
      <alignment horizontal="left" vertical="center" indent="1"/>
    </xf>
    <xf numFmtId="166" fontId="0" fillId="0" borderId="5" xfId="0" applyNumberFormat="1" applyBorder="1" applyAlignment="1">
      <alignment vertical="center"/>
    </xf>
    <xf numFmtId="167" fontId="0" fillId="0" borderId="5" xfId="0" applyNumberFormat="1" applyBorder="1" applyAlignment="1">
      <alignment vertical="center"/>
    </xf>
    <xf numFmtId="166" fontId="0" fillId="0" borderId="5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left" vertical="center" indent="1"/>
    </xf>
    <xf numFmtId="166" fontId="0" fillId="0" borderId="6" xfId="0" applyNumberFormat="1" applyBorder="1" applyAlignment="1">
      <alignment vertical="center"/>
    </xf>
    <xf numFmtId="167" fontId="0" fillId="0" borderId="6" xfId="0" applyNumberFormat="1" applyBorder="1" applyAlignment="1">
      <alignment vertical="center"/>
    </xf>
    <xf numFmtId="166" fontId="0" fillId="0" borderId="6" xfId="0" applyNumberFormat="1" applyBorder="1" applyAlignment="1">
      <alignment horizontal="center" vertical="center"/>
    </xf>
    <xf numFmtId="49" fontId="7" fillId="17" borderId="5" xfId="0" applyNumberFormat="1" applyFont="1" applyFill="1" applyBorder="1" applyAlignment="1">
      <alignment horizontal="center" vertical="center" wrapText="1"/>
    </xf>
    <xf numFmtId="165" fontId="7" fillId="17" borderId="6" xfId="0" applyNumberFormat="1" applyFont="1" applyFill="1" applyBorder="1" applyAlignment="1">
      <alignment horizontal="center" vertical="center" wrapText="1"/>
    </xf>
    <xf numFmtId="165" fontId="7" fillId="17" borderId="5" xfId="0" applyNumberFormat="1" applyFont="1" applyFill="1" applyBorder="1" applyAlignment="1">
      <alignment horizontal="center" vertical="center" wrapText="1"/>
    </xf>
    <xf numFmtId="168" fontId="10" fillId="6" borderId="4" xfId="0" applyNumberFormat="1" applyFont="1" applyFill="1" applyBorder="1" applyAlignment="1">
      <alignment horizontal="center" vertical="center"/>
    </xf>
    <xf numFmtId="165" fontId="8" fillId="0" borderId="5" xfId="0" applyNumberFormat="1" applyFont="1" applyBorder="1" applyAlignment="1">
      <alignment horizontal="left" vertical="center" indent="1"/>
    </xf>
    <xf numFmtId="168" fontId="8" fillId="0" borderId="5" xfId="0" applyNumberFormat="1" applyFont="1" applyBorder="1" applyAlignment="1">
      <alignment vertical="center"/>
    </xf>
    <xf numFmtId="168" fontId="8" fillId="0" borderId="5" xfId="0" applyNumberFormat="1" applyFont="1" applyBorder="1" applyAlignment="1">
      <alignment horizontal="center" vertical="center"/>
    </xf>
    <xf numFmtId="166" fontId="8" fillId="0" borderId="5" xfId="0" applyNumberFormat="1" applyFont="1" applyBorder="1" applyAlignment="1">
      <alignment horizontal="center" vertical="center"/>
    </xf>
    <xf numFmtId="165" fontId="8" fillId="4" borderId="2" xfId="0" applyNumberFormat="1" applyFont="1" applyFill="1" applyBorder="1" applyAlignment="1">
      <alignment horizontal="left" vertical="center" indent="1"/>
    </xf>
    <xf numFmtId="166" fontId="8" fillId="4" borderId="2" xfId="0" applyNumberFormat="1" applyFont="1" applyFill="1" applyBorder="1" applyAlignment="1">
      <alignment horizontal="center" vertical="center"/>
    </xf>
    <xf numFmtId="165" fontId="8" fillId="0" borderId="6" xfId="0" applyNumberFormat="1" applyFont="1" applyBorder="1" applyAlignment="1">
      <alignment horizontal="left" vertical="center" indent="1"/>
    </xf>
    <xf numFmtId="168" fontId="8" fillId="0" borderId="6" xfId="0" applyNumberFormat="1" applyFont="1" applyBorder="1" applyAlignment="1">
      <alignment vertical="center"/>
    </xf>
    <xf numFmtId="168" fontId="8" fillId="0" borderId="6" xfId="0" applyNumberFormat="1" applyFont="1" applyBorder="1" applyAlignment="1">
      <alignment horizontal="center" vertical="center"/>
    </xf>
    <xf numFmtId="166" fontId="8" fillId="0" borderId="6" xfId="0" applyNumberFormat="1" applyFont="1" applyBorder="1" applyAlignment="1">
      <alignment horizontal="center" vertical="center"/>
    </xf>
    <xf numFmtId="165" fontId="7" fillId="18" borderId="5" xfId="0" applyNumberFormat="1" applyFont="1" applyFill="1" applyBorder="1" applyAlignment="1">
      <alignment horizontal="center" vertical="center"/>
    </xf>
    <xf numFmtId="165" fontId="7" fillId="19" borderId="5" xfId="0" applyNumberFormat="1" applyFont="1" applyFill="1" applyBorder="1" applyAlignment="1">
      <alignment horizontal="center" vertical="center"/>
    </xf>
    <xf numFmtId="4" fontId="7" fillId="8" borderId="1" xfId="0" applyNumberFormat="1" applyFont="1" applyFill="1" applyBorder="1" applyAlignment="1">
      <alignment horizontal="center" vertical="center"/>
    </xf>
    <xf numFmtId="165" fontId="7" fillId="8" borderId="1" xfId="0" applyNumberFormat="1" applyFont="1" applyFill="1" applyBorder="1" applyAlignment="1">
      <alignment horizontal="center" vertical="center"/>
    </xf>
    <xf numFmtId="165" fontId="10" fillId="8" borderId="1" xfId="0" applyNumberFormat="1" applyFont="1" applyFill="1" applyBorder="1" applyAlignment="1">
      <alignment horizontal="center" vertical="center"/>
    </xf>
    <xf numFmtId="165" fontId="7" fillId="18" borderId="6" xfId="0" applyNumberFormat="1" applyFont="1" applyFill="1" applyBorder="1" applyAlignment="1">
      <alignment horizontal="center" vertical="center"/>
    </xf>
    <xf numFmtId="176" fontId="10" fillId="8" borderId="1" xfId="0" applyNumberFormat="1" applyFont="1" applyFill="1" applyBorder="1" applyAlignment="1">
      <alignment horizontal="center" vertical="center"/>
    </xf>
    <xf numFmtId="187" fontId="8" fillId="8" borderId="1" xfId="0" applyNumberFormat="1" applyFont="1" applyFill="1" applyBorder="1" applyAlignment="1">
      <alignment horizontal="right" vertical="center"/>
    </xf>
    <xf numFmtId="166" fontId="8" fillId="8" borderId="1" xfId="0" applyNumberFormat="1" applyFont="1" applyFill="1" applyBorder="1" applyAlignment="1">
      <alignment horizontal="right"/>
    </xf>
    <xf numFmtId="165" fontId="8" fillId="8" borderId="1" xfId="0" applyNumberFormat="1" applyFont="1" applyFill="1" applyBorder="1" applyAlignment="1">
      <alignment vertical="center"/>
    </xf>
    <xf numFmtId="165" fontId="5" fillId="8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center" vertical="center"/>
    </xf>
    <xf numFmtId="49" fontId="7" fillId="18" borderId="5" xfId="0" applyNumberFormat="1" applyFont="1" applyFill="1" applyBorder="1" applyAlignment="1">
      <alignment horizontal="center" vertical="center" wrapText="1"/>
    </xf>
    <xf numFmtId="165" fontId="7" fillId="18" borderId="6" xfId="0" applyNumberFormat="1" applyFont="1" applyFill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center" vertical="center"/>
    </xf>
    <xf numFmtId="165" fontId="8" fillId="4" borderId="1" xfId="0" applyNumberFormat="1" applyFont="1" applyFill="1" applyBorder="1" applyAlignment="1">
      <alignment vertical="center"/>
    </xf>
    <xf numFmtId="168" fontId="10" fillId="0" borderId="1" xfId="0" applyNumberFormat="1" applyFont="1" applyBorder="1" applyAlignment="1">
      <alignment vertical="center"/>
    </xf>
    <xf numFmtId="166" fontId="10" fillId="0" borderId="1" xfId="0" applyNumberFormat="1" applyFont="1" applyBorder="1" applyAlignment="1">
      <alignment vertical="center"/>
    </xf>
    <xf numFmtId="166" fontId="10" fillId="0" borderId="1" xfId="0" applyNumberFormat="1" applyFont="1" applyBorder="1" applyAlignment="1">
      <alignment horizontal="center" vertical="center"/>
    </xf>
    <xf numFmtId="166" fontId="10" fillId="6" borderId="7" xfId="0" applyNumberFormat="1" applyFont="1" applyFill="1" applyBorder="1" applyAlignment="1">
      <alignment horizontal="center" vertical="center"/>
    </xf>
    <xf numFmtId="166" fontId="14" fillId="8" borderId="1" xfId="0" applyNumberFormat="1" applyFont="1" applyFill="1" applyBorder="1" applyAlignment="1">
      <alignment vertical="center"/>
    </xf>
    <xf numFmtId="174" fontId="5" fillId="8" borderId="1" xfId="0" applyNumberFormat="1" applyFont="1" applyFill="1" applyBorder="1" applyAlignment="1">
      <alignment vertical="center"/>
    </xf>
    <xf numFmtId="174" fontId="20" fillId="8" borderId="1" xfId="0" applyNumberFormat="1" applyFont="1" applyFill="1" applyBorder="1" applyAlignment="1">
      <alignment vertical="center"/>
    </xf>
    <xf numFmtId="174" fontId="14" fillId="0" borderId="1" xfId="0" applyNumberFormat="1" applyFont="1" applyBorder="1" applyAlignment="1">
      <alignment vertical="center"/>
    </xf>
    <xf numFmtId="174" fontId="5" fillId="0" borderId="1" xfId="0" applyNumberFormat="1" applyFont="1" applyBorder="1" applyAlignment="1">
      <alignment vertical="center"/>
    </xf>
    <xf numFmtId="165" fontId="5" fillId="6" borderId="2" xfId="0" applyNumberFormat="1" applyFont="1" applyFill="1" applyBorder="1" applyAlignment="1">
      <alignment vertical="center"/>
    </xf>
    <xf numFmtId="166" fontId="5" fillId="6" borderId="2" xfId="0" applyNumberFormat="1" applyFont="1" applyFill="1" applyBorder="1" applyAlignment="1">
      <alignment horizontal="center" vertical="center"/>
    </xf>
    <xf numFmtId="168" fontId="5" fillId="4" borderId="1" xfId="0" applyNumberFormat="1" applyFont="1" applyFill="1" applyBorder="1" applyAlignment="1">
      <alignment horizontal="center" vertical="center"/>
    </xf>
    <xf numFmtId="168" fontId="5" fillId="6" borderId="2" xfId="0" applyNumberFormat="1" applyFont="1" applyFill="1" applyBorder="1" applyAlignment="1">
      <alignment horizontal="center" vertical="center"/>
    </xf>
    <xf numFmtId="165" fontId="0" fillId="0" borderId="2" xfId="0" applyNumberFormat="1" applyBorder="1" applyAlignment="1">
      <alignment horizontal="left" vertical="center" indent="1"/>
    </xf>
    <xf numFmtId="166" fontId="0" fillId="0" borderId="2" xfId="0" applyNumberFormat="1" applyBorder="1" applyAlignment="1">
      <alignment horizontal="center" vertical="center"/>
    </xf>
    <xf numFmtId="168" fontId="5" fillId="4" borderId="1" xfId="0" applyNumberFormat="1" applyFont="1" applyFill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2" xfId="0" applyNumberFormat="1" applyBorder="1" applyAlignment="1">
      <alignment horizontal="center" vertical="center"/>
    </xf>
    <xf numFmtId="165" fontId="5" fillId="6" borderId="4" xfId="0" applyNumberFormat="1" applyFont="1" applyFill="1" applyBorder="1" applyAlignment="1">
      <alignment vertical="center"/>
    </xf>
    <xf numFmtId="166" fontId="5" fillId="6" borderId="4" xfId="0" applyNumberFormat="1" applyFont="1" applyFill="1" applyBorder="1" applyAlignment="1">
      <alignment horizontal="center" vertical="center"/>
    </xf>
    <xf numFmtId="168" fontId="5" fillId="6" borderId="4" xfId="0" applyNumberFormat="1" applyFont="1" applyFill="1" applyBorder="1" applyAlignment="1">
      <alignment horizontal="center" vertical="center"/>
    </xf>
    <xf numFmtId="166" fontId="5" fillId="8" borderId="1" xfId="0" applyNumberFormat="1" applyFont="1" applyFill="1" applyBorder="1" applyAlignment="1">
      <alignment vertical="center"/>
    </xf>
    <xf numFmtId="166" fontId="4" fillId="8" borderId="1" xfId="5" applyNumberFormat="1" applyFont="1" applyFill="1" applyBorder="1" applyAlignment="1">
      <alignment vertical="center"/>
    </xf>
    <xf numFmtId="166" fontId="20" fillId="8" borderId="1" xfId="0" applyNumberFormat="1" applyFont="1" applyFill="1" applyBorder="1" applyAlignment="1">
      <alignment vertical="center"/>
    </xf>
    <xf numFmtId="165" fontId="7" fillId="20" borderId="5" xfId="0" applyNumberFormat="1" applyFont="1" applyFill="1" applyBorder="1" applyAlignment="1">
      <alignment horizontal="center" vertical="center"/>
    </xf>
    <xf numFmtId="165" fontId="7" fillId="20" borderId="6" xfId="0" applyNumberFormat="1" applyFont="1" applyFill="1" applyBorder="1" applyAlignment="1">
      <alignment horizontal="center" vertical="center"/>
    </xf>
    <xf numFmtId="168" fontId="10" fillId="8" borderId="1" xfId="0" applyNumberFormat="1" applyFont="1" applyFill="1" applyBorder="1" applyAlignment="1">
      <alignment horizontal="center" vertical="center"/>
    </xf>
    <xf numFmtId="166" fontId="10" fillId="8" borderId="1" xfId="0" applyNumberFormat="1" applyFont="1" applyFill="1" applyBorder="1" applyAlignment="1">
      <alignment vertical="center"/>
    </xf>
    <xf numFmtId="168" fontId="10" fillId="8" borderId="1" xfId="0" applyNumberFormat="1" applyFont="1" applyFill="1" applyBorder="1" applyAlignment="1">
      <alignment vertical="center"/>
    </xf>
    <xf numFmtId="168" fontId="8" fillId="8" borderId="1" xfId="0" applyNumberFormat="1" applyFont="1" applyFill="1" applyBorder="1" applyAlignment="1">
      <alignment vertical="center"/>
    </xf>
    <xf numFmtId="165" fontId="4" fillId="4" borderId="1" xfId="0" applyNumberFormat="1" applyFont="1" applyFill="1" applyBorder="1" applyAlignment="1">
      <alignment vertical="center"/>
    </xf>
    <xf numFmtId="165" fontId="23" fillId="8" borderId="1" xfId="0" applyNumberFormat="1" applyFont="1" applyFill="1" applyBorder="1" applyAlignment="1">
      <alignment horizontal="right" vertical="center"/>
    </xf>
    <xf numFmtId="49" fontId="7" fillId="20" borderId="5" xfId="0" applyNumberFormat="1" applyFont="1" applyFill="1" applyBorder="1" applyAlignment="1">
      <alignment horizontal="center" vertical="center" wrapText="1"/>
    </xf>
    <xf numFmtId="165" fontId="7" fillId="20" borderId="6" xfId="0" applyNumberFormat="1" applyFont="1" applyFill="1" applyBorder="1" applyAlignment="1">
      <alignment horizontal="center" vertical="center" wrapText="1"/>
    </xf>
    <xf numFmtId="165" fontId="7" fillId="20" borderId="5" xfId="0" applyNumberFormat="1" applyFont="1" applyFill="1" applyBorder="1" applyAlignment="1">
      <alignment horizontal="center" vertical="center" wrapText="1"/>
    </xf>
    <xf numFmtId="165" fontId="7" fillId="21" borderId="5" xfId="0" applyNumberFormat="1" applyFont="1" applyFill="1" applyBorder="1" applyAlignment="1">
      <alignment horizontal="center" vertical="center"/>
    </xf>
    <xf numFmtId="166" fontId="5" fillId="8" borderId="17" xfId="0" applyNumberFormat="1" applyFont="1" applyFill="1" applyBorder="1" applyAlignment="1">
      <alignment horizontal="center" vertical="center"/>
    </xf>
    <xf numFmtId="167" fontId="4" fillId="8" borderId="5" xfId="0" applyNumberFormat="1" applyFont="1" applyFill="1" applyBorder="1" applyAlignment="1">
      <alignment horizontal="center" vertical="center"/>
    </xf>
    <xf numFmtId="166" fontId="4" fillId="8" borderId="12" xfId="0" applyNumberFormat="1" applyFont="1" applyFill="1" applyBorder="1" applyAlignment="1">
      <alignment vertical="center"/>
    </xf>
    <xf numFmtId="166" fontId="5" fillId="8" borderId="12" xfId="0" applyNumberFormat="1" applyFont="1" applyFill="1" applyBorder="1" applyAlignment="1">
      <alignment horizontal="center" vertical="center"/>
    </xf>
    <xf numFmtId="167" fontId="4" fillId="8" borderId="6" xfId="0" applyNumberFormat="1" applyFont="1" applyFill="1" applyBorder="1" applyAlignment="1">
      <alignment horizontal="center" vertical="center"/>
    </xf>
    <xf numFmtId="166" fontId="4" fillId="8" borderId="15" xfId="0" applyNumberFormat="1" applyFont="1" applyFill="1" applyBorder="1" applyAlignment="1">
      <alignment vertical="center"/>
    </xf>
    <xf numFmtId="4" fontId="11" fillId="8" borderId="1" xfId="0" applyNumberFormat="1" applyFont="1" applyFill="1" applyBorder="1" applyAlignment="1">
      <alignment vertical="center"/>
    </xf>
    <xf numFmtId="3" fontId="28" fillId="8" borderId="1" xfId="0" applyNumberFormat="1" applyFont="1" applyFill="1" applyBorder="1" applyAlignment="1">
      <alignment vertical="center"/>
    </xf>
    <xf numFmtId="165" fontId="28" fillId="8" borderId="1" xfId="0" applyNumberFormat="1" applyFont="1" applyFill="1" applyBorder="1" applyAlignment="1">
      <alignment vertical="center"/>
    </xf>
    <xf numFmtId="166" fontId="4" fillId="0" borderId="5" xfId="0" applyNumberFormat="1" applyFont="1" applyBorder="1" applyAlignment="1">
      <alignment vertical="center"/>
    </xf>
    <xf numFmtId="167" fontId="4" fillId="0" borderId="5" xfId="0" applyNumberFormat="1" applyFont="1" applyBorder="1" applyAlignment="1">
      <alignment horizontal="center" vertical="center"/>
    </xf>
    <xf numFmtId="166" fontId="4" fillId="0" borderId="5" xfId="0" applyNumberFormat="1" applyFont="1" applyBorder="1" applyAlignment="1">
      <alignment horizontal="center" vertical="center"/>
    </xf>
    <xf numFmtId="167" fontId="5" fillId="0" borderId="5" xfId="0" applyNumberFormat="1" applyFont="1" applyBorder="1" applyAlignment="1">
      <alignment horizontal="center" vertical="center"/>
    </xf>
    <xf numFmtId="166" fontId="4" fillId="0" borderId="6" xfId="0" applyNumberFormat="1" applyFont="1" applyBorder="1" applyAlignment="1">
      <alignment vertical="center"/>
    </xf>
    <xf numFmtId="167" fontId="4" fillId="0" borderId="6" xfId="0" applyNumberFormat="1" applyFont="1" applyBorder="1" applyAlignment="1">
      <alignment horizontal="center" vertical="center"/>
    </xf>
    <xf numFmtId="166" fontId="4" fillId="0" borderId="6" xfId="0" applyNumberFormat="1" applyFont="1" applyBorder="1" applyAlignment="1">
      <alignment horizontal="center" vertical="center"/>
    </xf>
    <xf numFmtId="3" fontId="11" fillId="8" borderId="1" xfId="0" applyNumberFormat="1" applyFont="1" applyFill="1" applyBorder="1" applyAlignment="1">
      <alignment vertical="center"/>
    </xf>
    <xf numFmtId="165" fontId="7" fillId="23" borderId="5" xfId="0" applyNumberFormat="1" applyFont="1" applyFill="1" applyBorder="1" applyAlignment="1">
      <alignment horizontal="center" vertical="center"/>
    </xf>
    <xf numFmtId="165" fontId="4" fillId="8" borderId="5" xfId="0" applyNumberFormat="1" applyFont="1" applyFill="1" applyBorder="1" applyAlignment="1">
      <alignment vertical="center"/>
    </xf>
    <xf numFmtId="165" fontId="29" fillId="8" borderId="1" xfId="0" applyNumberFormat="1" applyFont="1" applyFill="1" applyBorder="1" applyAlignment="1">
      <alignment horizontal="center" vertical="center"/>
    </xf>
    <xf numFmtId="3" fontId="29" fillId="8" borderId="1" xfId="0" applyNumberFormat="1" applyFont="1" applyFill="1" applyBorder="1" applyAlignment="1">
      <alignment vertical="center"/>
    </xf>
    <xf numFmtId="167" fontId="5" fillId="8" borderId="6" xfId="0" applyNumberFormat="1" applyFont="1" applyFill="1" applyBorder="1" applyAlignment="1">
      <alignment horizontal="center" vertical="center"/>
    </xf>
    <xf numFmtId="165" fontId="29" fillId="8" borderId="1" xfId="0" applyNumberFormat="1" applyFont="1" applyFill="1" applyBorder="1" applyAlignment="1">
      <alignment horizontal="right" vertical="center"/>
    </xf>
    <xf numFmtId="165" fontId="29" fillId="8" borderId="1" xfId="0" applyNumberFormat="1" applyFont="1" applyFill="1" applyBorder="1" applyAlignment="1">
      <alignment vertical="center"/>
    </xf>
    <xf numFmtId="166" fontId="0" fillId="8" borderId="5" xfId="0" applyNumberFormat="1" applyFill="1" applyBorder="1" applyAlignment="1">
      <alignment vertical="center"/>
    </xf>
    <xf numFmtId="167" fontId="0" fillId="8" borderId="5" xfId="0" applyNumberFormat="1" applyFill="1" applyBorder="1" applyAlignment="1">
      <alignment horizontal="center" vertical="center"/>
    </xf>
    <xf numFmtId="166" fontId="0" fillId="8" borderId="5" xfId="0" applyNumberFormat="1" applyFill="1" applyBorder="1" applyAlignment="1">
      <alignment horizontal="center" vertical="center"/>
    </xf>
    <xf numFmtId="166" fontId="0" fillId="8" borderId="6" xfId="0" applyNumberFormat="1" applyFill="1" applyBorder="1" applyAlignment="1">
      <alignment vertical="center"/>
    </xf>
    <xf numFmtId="167" fontId="0" fillId="8" borderId="6" xfId="0" applyNumberFormat="1" applyFill="1" applyBorder="1" applyAlignment="1">
      <alignment horizontal="center" vertical="center"/>
    </xf>
    <xf numFmtId="166" fontId="0" fillId="8" borderId="6" xfId="0" applyNumberFormat="1" applyFill="1" applyBorder="1" applyAlignment="1">
      <alignment horizontal="center" vertical="center"/>
    </xf>
    <xf numFmtId="166" fontId="10" fillId="11" borderId="2" xfId="0" applyNumberFormat="1" applyFont="1" applyFill="1" applyBorder="1" applyAlignment="1">
      <alignment horizontal="center" vertical="center"/>
    </xf>
    <xf numFmtId="167" fontId="10" fillId="11" borderId="2" xfId="0" applyNumberFormat="1" applyFont="1" applyFill="1" applyBorder="1" applyAlignment="1">
      <alignment horizontal="center" vertical="center"/>
    </xf>
    <xf numFmtId="167" fontId="8" fillId="8" borderId="2" xfId="0" applyNumberFormat="1" applyFont="1" applyFill="1" applyBorder="1" applyAlignment="1">
      <alignment vertical="center"/>
    </xf>
    <xf numFmtId="166" fontId="8" fillId="8" borderId="2" xfId="0" applyNumberFormat="1" applyFont="1" applyFill="1" applyBorder="1" applyAlignment="1">
      <alignment horizontal="center" vertical="center"/>
    </xf>
    <xf numFmtId="165" fontId="8" fillId="24" borderId="2" xfId="0" applyNumberFormat="1" applyFont="1" applyFill="1" applyBorder="1" applyAlignment="1">
      <alignment horizontal="left" vertical="center" indent="1"/>
    </xf>
    <xf numFmtId="167" fontId="10" fillId="8" borderId="2" xfId="0" applyNumberFormat="1" applyFont="1" applyFill="1" applyBorder="1" applyAlignment="1">
      <alignment horizontal="center" vertical="center"/>
    </xf>
    <xf numFmtId="166" fontId="10" fillId="11" borderId="11" xfId="0" applyNumberFormat="1" applyFont="1" applyFill="1" applyBorder="1" applyAlignment="1">
      <alignment horizontal="center" vertical="center"/>
    </xf>
    <xf numFmtId="167" fontId="10" fillId="11" borderId="11" xfId="0" applyNumberFormat="1" applyFont="1" applyFill="1" applyBorder="1" applyAlignment="1">
      <alignment horizontal="center" vertical="center"/>
    </xf>
    <xf numFmtId="165" fontId="10" fillId="11" borderId="5" xfId="0" applyNumberFormat="1" applyFont="1" applyFill="1" applyBorder="1" applyAlignment="1">
      <alignment vertical="center"/>
    </xf>
    <xf numFmtId="166" fontId="10" fillId="11" borderId="5" xfId="0" applyNumberFormat="1" applyFont="1" applyFill="1" applyBorder="1" applyAlignment="1">
      <alignment horizontal="center" vertical="center"/>
    </xf>
    <xf numFmtId="167" fontId="10" fillId="11" borderId="5" xfId="0" applyNumberFormat="1" applyFont="1" applyFill="1" applyBorder="1" applyAlignment="1">
      <alignment horizontal="center" vertical="center"/>
    </xf>
    <xf numFmtId="166" fontId="10" fillId="11" borderId="2" xfId="0" applyNumberFormat="1" applyFont="1" applyFill="1" applyBorder="1" applyAlignment="1">
      <alignment vertical="center"/>
    </xf>
    <xf numFmtId="165" fontId="27" fillId="0" borderId="1" xfId="0" applyNumberFormat="1" applyFont="1" applyBorder="1" applyAlignment="1">
      <alignment horizontal="center" vertical="center"/>
    </xf>
    <xf numFmtId="165" fontId="27" fillId="8" borderId="1" xfId="0" applyNumberFormat="1" applyFont="1" applyFill="1" applyBorder="1" applyAlignment="1">
      <alignment vertical="center"/>
    </xf>
    <xf numFmtId="165" fontId="30" fillId="8" borderId="1" xfId="0" applyNumberFormat="1" applyFont="1" applyFill="1" applyBorder="1" applyAlignment="1">
      <alignment vertical="center"/>
    </xf>
    <xf numFmtId="3" fontId="11" fillId="8" borderId="1" xfId="0" applyNumberFormat="1" applyFont="1" applyFill="1" applyBorder="1" applyAlignment="1">
      <alignment horizontal="center" vertical="center"/>
    </xf>
    <xf numFmtId="3" fontId="31" fillId="8" borderId="1" xfId="0" applyNumberFormat="1" applyFont="1" applyFill="1" applyBorder="1" applyAlignment="1">
      <alignment vertical="center"/>
    </xf>
    <xf numFmtId="3" fontId="30" fillId="8" borderId="1" xfId="0" applyNumberFormat="1" applyFont="1" applyFill="1" applyBorder="1" applyAlignment="1">
      <alignment vertical="center"/>
    </xf>
    <xf numFmtId="165" fontId="32" fillId="0" borderId="1" xfId="2" applyNumberFormat="1" applyFont="1" applyFill="1" applyBorder="1" applyAlignment="1">
      <alignment vertical="center"/>
    </xf>
    <xf numFmtId="165" fontId="33" fillId="0" borderId="1" xfId="2" applyNumberFormat="1" applyFont="1" applyFill="1" applyBorder="1" applyAlignment="1">
      <alignment vertical="center"/>
    </xf>
    <xf numFmtId="165" fontId="33" fillId="0" borderId="1" xfId="2" applyNumberFormat="1" applyFont="1" applyFill="1" applyBorder="1" applyAlignment="1">
      <alignment vertical="center" wrapText="1"/>
    </xf>
    <xf numFmtId="165" fontId="33" fillId="0" borderId="1" xfId="2" applyNumberFormat="1" applyFont="1" applyFill="1" applyBorder="1" applyAlignment="1">
      <alignment horizontal="left" vertical="center" wrapText="1"/>
    </xf>
    <xf numFmtId="165" fontId="8" fillId="4" borderId="2" xfId="2" applyNumberFormat="1" applyFont="1" applyFill="1" applyBorder="1" applyAlignment="1">
      <alignment horizontal="right" vertical="center"/>
    </xf>
    <xf numFmtId="165" fontId="8" fillId="4" borderId="2" xfId="4" applyNumberFormat="1" applyFont="1" applyFill="1" applyBorder="1" applyAlignment="1">
      <alignment horizontal="right" vertical="center"/>
    </xf>
    <xf numFmtId="165" fontId="8" fillId="4" borderId="2" xfId="2" applyNumberFormat="1" applyFont="1" applyFill="1" applyBorder="1" applyAlignment="1">
      <alignment vertical="center"/>
    </xf>
    <xf numFmtId="165" fontId="5" fillId="0" borderId="1" xfId="2" applyNumberFormat="1" applyFont="1" applyFill="1" applyBorder="1" applyAlignment="1">
      <alignment vertical="center"/>
    </xf>
    <xf numFmtId="165" fontId="6" fillId="0" borderId="1" xfId="2" applyNumberFormat="1" applyFont="1" applyFill="1" applyBorder="1" applyAlignment="1">
      <alignment vertical="center"/>
    </xf>
    <xf numFmtId="49" fontId="35" fillId="25" borderId="2" xfId="2" applyNumberFormat="1" applyFont="1" applyFill="1" applyBorder="1" applyAlignment="1">
      <alignment horizontal="center" vertical="center"/>
    </xf>
    <xf numFmtId="1" fontId="20" fillId="4" borderId="1" xfId="10" applyNumberFormat="1" applyFont="1" applyFill="1" applyBorder="1" applyAlignment="1">
      <alignment horizontal="left" indent="3"/>
    </xf>
    <xf numFmtId="3" fontId="20" fillId="8" borderId="1" xfId="8" applyNumberFormat="1" applyFont="1" applyFill="1" applyBorder="1" applyAlignment="1">
      <alignment horizontal="right"/>
    </xf>
    <xf numFmtId="3" fontId="36" fillId="8" borderId="1" xfId="0" applyNumberFormat="1" applyFont="1" applyFill="1" applyBorder="1"/>
    <xf numFmtId="1" fontId="20" fillId="4" borderId="16" xfId="10" applyNumberFormat="1" applyFont="1" applyFill="1" applyBorder="1" applyAlignment="1">
      <alignment horizontal="left" indent="3"/>
    </xf>
    <xf numFmtId="3" fontId="20" fillId="8" borderId="16" xfId="8" applyNumberFormat="1" applyFont="1" applyFill="1" applyBorder="1" applyAlignment="1">
      <alignment horizontal="right"/>
    </xf>
    <xf numFmtId="166" fontId="41" fillId="8" borderId="1" xfId="0" applyNumberFormat="1" applyFont="1" applyFill="1" applyBorder="1" applyAlignment="1">
      <alignment vertical="center"/>
    </xf>
    <xf numFmtId="166" fontId="42" fillId="8" borderId="1" xfId="0" applyNumberFormat="1" applyFont="1" applyFill="1" applyBorder="1" applyAlignment="1">
      <alignment horizontal="center" vertical="center"/>
    </xf>
    <xf numFmtId="174" fontId="42" fillId="8" borderId="1" xfId="0" applyNumberFormat="1" applyFont="1" applyFill="1" applyBorder="1" applyAlignment="1">
      <alignment vertical="center"/>
    </xf>
    <xf numFmtId="166" fontId="45" fillId="8" borderId="1" xfId="0" applyNumberFormat="1" applyFont="1" applyFill="1" applyBorder="1" applyAlignment="1">
      <alignment vertical="center"/>
    </xf>
    <xf numFmtId="165" fontId="44" fillId="4" borderId="2" xfId="0" applyNumberFormat="1" applyFont="1" applyFill="1" applyBorder="1" applyAlignment="1">
      <alignment horizontal="left" vertical="center" indent="1"/>
    </xf>
    <xf numFmtId="166" fontId="42" fillId="8" borderId="1" xfId="0" applyNumberFormat="1" applyFont="1" applyFill="1" applyBorder="1"/>
    <xf numFmtId="0" fontId="44" fillId="8" borderId="1" xfId="0" applyFont="1" applyFill="1" applyBorder="1"/>
    <xf numFmtId="0" fontId="41" fillId="8" borderId="1" xfId="0" applyFont="1" applyFill="1" applyBorder="1"/>
    <xf numFmtId="166" fontId="46" fillId="8" borderId="1" xfId="0" applyNumberFormat="1" applyFont="1" applyFill="1" applyBorder="1" applyAlignment="1">
      <alignment horizontal="center" vertical="center"/>
    </xf>
    <xf numFmtId="166" fontId="41" fillId="8" borderId="1" xfId="0" applyNumberFormat="1" applyFont="1" applyFill="1" applyBorder="1" applyAlignment="1">
      <alignment horizontal="center" vertical="center"/>
    </xf>
    <xf numFmtId="165" fontId="47" fillId="8" borderId="1" xfId="0" applyNumberFormat="1" applyFont="1" applyFill="1" applyBorder="1" applyAlignment="1">
      <alignment vertical="center"/>
    </xf>
    <xf numFmtId="3" fontId="41" fillId="8" borderId="1" xfId="0" applyNumberFormat="1" applyFont="1" applyFill="1" applyBorder="1" applyAlignment="1">
      <alignment vertical="center"/>
    </xf>
    <xf numFmtId="165" fontId="41" fillId="8" borderId="1" xfId="0" applyNumberFormat="1" applyFont="1" applyFill="1" applyBorder="1" applyAlignment="1">
      <alignment vertical="center"/>
    </xf>
    <xf numFmtId="3" fontId="47" fillId="8" borderId="1" xfId="0" applyNumberFormat="1" applyFont="1" applyFill="1" applyBorder="1" applyAlignment="1">
      <alignment vertical="center"/>
    </xf>
    <xf numFmtId="165" fontId="48" fillId="8" borderId="1" xfId="0" applyNumberFormat="1" applyFont="1" applyFill="1" applyBorder="1" applyAlignment="1">
      <alignment vertical="center"/>
    </xf>
    <xf numFmtId="165" fontId="49" fillId="8" borderId="1" xfId="0" applyNumberFormat="1" applyFont="1" applyFill="1" applyBorder="1" applyAlignment="1">
      <alignment vertical="center"/>
    </xf>
    <xf numFmtId="173" fontId="41" fillId="8" borderId="1" xfId="0" applyNumberFormat="1" applyFont="1" applyFill="1" applyBorder="1"/>
    <xf numFmtId="174" fontId="41" fillId="0" borderId="1" xfId="0" applyNumberFormat="1" applyFont="1" applyBorder="1" applyAlignment="1">
      <alignment vertical="center"/>
    </xf>
    <xf numFmtId="165" fontId="7" fillId="21" borderId="5" xfId="0" applyNumberFormat="1" applyFont="1" applyFill="1" applyBorder="1" applyAlignment="1">
      <alignment horizontal="center" vertical="center"/>
    </xf>
    <xf numFmtId="168" fontId="42" fillId="8" borderId="1" xfId="0" applyNumberFormat="1" applyFont="1" applyFill="1" applyBorder="1" applyAlignment="1">
      <alignment vertical="center"/>
    </xf>
    <xf numFmtId="166" fontId="44" fillId="8" borderId="2" xfId="0" applyNumberFormat="1" applyFont="1" applyFill="1" applyBorder="1" applyAlignment="1">
      <alignment vertical="center"/>
    </xf>
    <xf numFmtId="165" fontId="4" fillId="26" borderId="1" xfId="0" applyNumberFormat="1" applyFont="1" applyFill="1" applyBorder="1" applyAlignment="1">
      <alignment vertical="center"/>
    </xf>
    <xf numFmtId="165" fontId="7" fillId="5" borderId="1" xfId="0" applyNumberFormat="1" applyFont="1" applyFill="1" applyBorder="1" applyAlignment="1">
      <alignment horizontal="center" vertical="center"/>
    </xf>
    <xf numFmtId="165" fontId="5" fillId="4" borderId="24" xfId="0" applyNumberFormat="1" applyFont="1" applyFill="1" applyBorder="1" applyAlignment="1">
      <alignment vertical="center"/>
    </xf>
    <xf numFmtId="165" fontId="7" fillId="5" borderId="25" xfId="0" applyNumberFormat="1" applyFont="1" applyFill="1" applyBorder="1" applyAlignment="1">
      <alignment horizontal="center" vertical="center" wrapText="1"/>
    </xf>
    <xf numFmtId="165" fontId="7" fillId="5" borderId="26" xfId="0" applyNumberFormat="1" applyFont="1" applyFill="1" applyBorder="1" applyAlignment="1">
      <alignment horizontal="center" vertical="center" wrapText="1"/>
    </xf>
    <xf numFmtId="165" fontId="7" fillId="5" borderId="29" xfId="0" applyNumberFormat="1" applyFont="1" applyFill="1" applyBorder="1" applyAlignment="1">
      <alignment horizontal="center" vertical="center" wrapText="1"/>
    </xf>
    <xf numFmtId="167" fontId="8" fillId="0" borderId="28" xfId="0" applyNumberFormat="1" applyFont="1" applyBorder="1" applyAlignment="1">
      <alignment vertical="center"/>
    </xf>
    <xf numFmtId="165" fontId="7" fillId="5" borderId="30" xfId="0" applyNumberFormat="1" applyFont="1" applyFill="1" applyBorder="1" applyAlignment="1">
      <alignment horizontal="center" vertical="center"/>
    </xf>
    <xf numFmtId="166" fontId="8" fillId="0" borderId="28" xfId="0" applyNumberFormat="1" applyFont="1" applyBorder="1" applyAlignment="1">
      <alignment vertical="center"/>
    </xf>
    <xf numFmtId="165" fontId="7" fillId="5" borderId="31" xfId="0" applyNumberFormat="1" applyFont="1" applyFill="1" applyBorder="1" applyAlignment="1">
      <alignment horizontal="center" vertical="center"/>
    </xf>
    <xf numFmtId="165" fontId="7" fillId="5" borderId="20" xfId="0" applyNumberFormat="1" applyFont="1" applyFill="1" applyBorder="1" applyAlignment="1">
      <alignment horizontal="center" vertical="center"/>
    </xf>
    <xf numFmtId="165" fontId="7" fillId="5" borderId="33" xfId="0" applyNumberFormat="1" applyFont="1" applyFill="1" applyBorder="1" applyAlignment="1">
      <alignment horizontal="center" vertical="center"/>
    </xf>
    <xf numFmtId="165" fontId="7" fillId="5" borderId="34" xfId="0" applyNumberFormat="1" applyFont="1" applyFill="1" applyBorder="1" applyAlignment="1">
      <alignment horizontal="center" vertical="center"/>
    </xf>
    <xf numFmtId="49" fontId="13" fillId="5" borderId="28" xfId="0" applyNumberFormat="1" applyFont="1" applyFill="1" applyBorder="1" applyAlignment="1">
      <alignment horizontal="center" vertical="center"/>
    </xf>
    <xf numFmtId="166" fontId="10" fillId="27" borderId="2" xfId="0" applyNumberFormat="1" applyFont="1" applyFill="1" applyBorder="1" applyAlignment="1">
      <alignment horizontal="right" vertical="center"/>
    </xf>
    <xf numFmtId="165" fontId="7" fillId="5" borderId="32" xfId="0" applyNumberFormat="1" applyFont="1" applyFill="1" applyBorder="1" applyAlignment="1">
      <alignment horizontal="center" vertical="center"/>
    </xf>
    <xf numFmtId="165" fontId="7" fillId="5" borderId="43" xfId="0" applyNumberFormat="1" applyFont="1" applyFill="1" applyBorder="1" applyAlignment="1">
      <alignment horizontal="center" vertical="center"/>
    </xf>
    <xf numFmtId="165" fontId="7" fillId="5" borderId="42" xfId="0" applyNumberFormat="1" applyFont="1" applyFill="1" applyBorder="1" applyAlignment="1">
      <alignment horizontal="center" vertical="center"/>
    </xf>
    <xf numFmtId="165" fontId="7" fillId="5" borderId="44" xfId="0" applyNumberFormat="1" applyFont="1" applyFill="1" applyBorder="1" applyAlignment="1">
      <alignment horizontal="center" vertical="center"/>
    </xf>
    <xf numFmtId="165" fontId="0" fillId="4" borderId="24" xfId="0" applyNumberFormat="1" applyFill="1" applyBorder="1" applyAlignment="1">
      <alignment vertical="center"/>
    </xf>
    <xf numFmtId="165" fontId="10" fillId="6" borderId="46" xfId="0" applyNumberFormat="1" applyFont="1" applyFill="1" applyBorder="1" applyAlignment="1">
      <alignment vertical="center"/>
    </xf>
    <xf numFmtId="166" fontId="10" fillId="6" borderId="1" xfId="0" applyNumberFormat="1" applyFont="1" applyFill="1" applyBorder="1" applyAlignment="1">
      <alignment horizontal="right" vertical="center"/>
    </xf>
    <xf numFmtId="167" fontId="10" fillId="6" borderId="1" xfId="0" applyNumberFormat="1" applyFont="1" applyFill="1" applyBorder="1" applyAlignment="1">
      <alignment horizontal="right" vertical="center"/>
    </xf>
    <xf numFmtId="165" fontId="10" fillId="27" borderId="2" xfId="0" applyNumberFormat="1" applyFont="1" applyFill="1" applyBorder="1" applyAlignment="1">
      <alignment horizontal="left" vertical="center"/>
    </xf>
    <xf numFmtId="167" fontId="10" fillId="27" borderId="2" xfId="0" applyNumberFormat="1" applyFont="1" applyFill="1" applyBorder="1" applyAlignment="1">
      <alignment vertical="center"/>
    </xf>
    <xf numFmtId="166" fontId="10" fillId="27" borderId="2" xfId="0" applyNumberFormat="1" applyFont="1" applyFill="1" applyBorder="1" applyAlignment="1">
      <alignment vertical="center"/>
    </xf>
    <xf numFmtId="165" fontId="10" fillId="27" borderId="5" xfId="0" applyNumberFormat="1" applyFont="1" applyFill="1" applyBorder="1" applyAlignment="1">
      <alignment horizontal="left" vertical="center"/>
    </xf>
    <xf numFmtId="167" fontId="10" fillId="27" borderId="5" xfId="0" applyNumberFormat="1" applyFont="1" applyFill="1" applyBorder="1" applyAlignment="1">
      <alignment vertical="center"/>
    </xf>
    <xf numFmtId="166" fontId="10" fillId="27" borderId="5" xfId="0" applyNumberFormat="1" applyFont="1" applyFill="1" applyBorder="1" applyAlignment="1">
      <alignment vertical="center"/>
    </xf>
    <xf numFmtId="169" fontId="10" fillId="27" borderId="35" xfId="0" applyNumberFormat="1" applyFont="1" applyFill="1" applyBorder="1" applyAlignment="1">
      <alignment vertical="center"/>
    </xf>
    <xf numFmtId="166" fontId="10" fillId="27" borderId="40" xfId="0" applyNumberFormat="1" applyFont="1" applyFill="1" applyBorder="1" applyAlignment="1">
      <alignment vertical="center"/>
    </xf>
    <xf numFmtId="165" fontId="45" fillId="27" borderId="2" xfId="0" applyNumberFormat="1" applyFont="1" applyFill="1" applyBorder="1" applyAlignment="1">
      <alignment horizontal="left" vertical="center"/>
    </xf>
    <xf numFmtId="169" fontId="45" fillId="27" borderId="2" xfId="0" applyNumberFormat="1" applyFont="1" applyFill="1" applyBorder="1" applyAlignment="1">
      <alignment vertical="center"/>
    </xf>
    <xf numFmtId="165" fontId="10" fillId="27" borderId="21" xfId="0" applyNumberFormat="1" applyFont="1" applyFill="1" applyBorder="1" applyAlignment="1">
      <alignment vertical="center"/>
    </xf>
    <xf numFmtId="166" fontId="45" fillId="27" borderId="2" xfId="0" applyNumberFormat="1" applyFont="1" applyFill="1" applyBorder="1" applyAlignment="1">
      <alignment horizontal="right" vertical="center"/>
    </xf>
    <xf numFmtId="166" fontId="10" fillId="27" borderId="45" xfId="0" applyNumberFormat="1" applyFont="1" applyFill="1" applyBorder="1" applyAlignment="1">
      <alignment horizontal="right" vertical="center"/>
    </xf>
    <xf numFmtId="167" fontId="10" fillId="27" borderId="2" xfId="0" applyNumberFormat="1" applyFont="1" applyFill="1" applyBorder="1" applyAlignment="1">
      <alignment horizontal="right" vertical="center"/>
    </xf>
    <xf numFmtId="167" fontId="10" fillId="27" borderId="23" xfId="0" applyNumberFormat="1" applyFont="1" applyFill="1" applyBorder="1" applyAlignment="1">
      <alignment horizontal="right" vertical="center"/>
    </xf>
    <xf numFmtId="166" fontId="10" fillId="27" borderId="23" xfId="0" applyNumberFormat="1" applyFont="1" applyFill="1" applyBorder="1" applyAlignment="1">
      <alignment horizontal="right" vertical="center"/>
    </xf>
    <xf numFmtId="165" fontId="10" fillId="27" borderId="2" xfId="0" applyNumberFormat="1" applyFont="1" applyFill="1" applyBorder="1" applyAlignment="1">
      <alignment vertical="center"/>
    </xf>
    <xf numFmtId="166" fontId="10" fillId="27" borderId="35" xfId="0" applyNumberFormat="1" applyFont="1" applyFill="1" applyBorder="1" applyAlignment="1">
      <alignment horizontal="right" vertical="center"/>
    </xf>
    <xf numFmtId="167" fontId="10" fillId="27" borderId="35" xfId="0" applyNumberFormat="1" applyFont="1" applyFill="1" applyBorder="1" applyAlignment="1">
      <alignment horizontal="right" vertical="center"/>
    </xf>
    <xf numFmtId="165" fontId="10" fillId="27" borderId="11" xfId="0" applyNumberFormat="1" applyFont="1" applyFill="1" applyBorder="1" applyAlignment="1">
      <alignment horizontal="left" vertical="center"/>
    </xf>
    <xf numFmtId="166" fontId="10" fillId="27" borderId="11" xfId="0" applyNumberFormat="1" applyFont="1" applyFill="1" applyBorder="1" applyAlignment="1">
      <alignment vertical="center"/>
    </xf>
    <xf numFmtId="167" fontId="10" fillId="27" borderId="11" xfId="0" applyNumberFormat="1" applyFont="1" applyFill="1" applyBorder="1" applyAlignment="1">
      <alignment vertical="center"/>
    </xf>
    <xf numFmtId="166" fontId="10" fillId="27" borderId="11" xfId="0" applyNumberFormat="1" applyFont="1" applyFill="1" applyBorder="1" applyAlignment="1">
      <alignment horizontal="right" vertical="center"/>
    </xf>
    <xf numFmtId="165" fontId="7" fillId="5" borderId="49" xfId="0" applyNumberFormat="1" applyFont="1" applyFill="1" applyBorder="1" applyAlignment="1">
      <alignment horizontal="center" vertical="center"/>
    </xf>
    <xf numFmtId="165" fontId="7" fillId="5" borderId="50" xfId="0" applyNumberFormat="1" applyFont="1" applyFill="1" applyBorder="1" applyAlignment="1">
      <alignment horizontal="center" vertical="center"/>
    </xf>
    <xf numFmtId="165" fontId="7" fillId="5" borderId="51" xfId="0" applyNumberFormat="1" applyFont="1" applyFill="1" applyBorder="1" applyAlignment="1">
      <alignment horizontal="center" vertical="center"/>
    </xf>
    <xf numFmtId="165" fontId="7" fillId="5" borderId="52" xfId="0" applyNumberFormat="1" applyFont="1" applyFill="1" applyBorder="1" applyAlignment="1">
      <alignment horizontal="center" vertical="center"/>
    </xf>
    <xf numFmtId="165" fontId="7" fillId="5" borderId="53" xfId="0" applyNumberFormat="1" applyFont="1" applyFill="1" applyBorder="1" applyAlignment="1">
      <alignment horizontal="center" vertical="center"/>
    </xf>
    <xf numFmtId="165" fontId="5" fillId="4" borderId="54" xfId="0" applyNumberFormat="1" applyFont="1" applyFill="1" applyBorder="1" applyAlignment="1">
      <alignment vertical="center"/>
    </xf>
    <xf numFmtId="165" fontId="50" fillId="4" borderId="2" xfId="0" applyNumberFormat="1" applyFont="1" applyFill="1" applyBorder="1" applyAlignment="1">
      <alignment vertical="center"/>
    </xf>
    <xf numFmtId="165" fontId="51" fillId="0" borderId="2" xfId="0" applyNumberFormat="1" applyFont="1" applyBorder="1" applyAlignment="1">
      <alignment horizontal="left" vertical="center" indent="1"/>
    </xf>
    <xf numFmtId="166" fontId="51" fillId="0" borderId="2" xfId="0" applyNumberFormat="1" applyFont="1" applyBorder="1" applyAlignment="1">
      <alignment vertical="center"/>
    </xf>
    <xf numFmtId="167" fontId="51" fillId="0" borderId="2" xfId="0" applyNumberFormat="1" applyFont="1" applyBorder="1" applyAlignment="1">
      <alignment vertical="center"/>
    </xf>
    <xf numFmtId="166" fontId="51" fillId="0" borderId="2" xfId="0" applyNumberFormat="1" applyFont="1" applyBorder="1" applyAlignment="1">
      <alignment horizontal="center" vertical="center"/>
    </xf>
    <xf numFmtId="165" fontId="50" fillId="6" borderId="4" xfId="0" applyNumberFormat="1" applyFont="1" applyFill="1" applyBorder="1" applyAlignment="1">
      <alignment vertical="center"/>
    </xf>
    <xf numFmtId="166" fontId="50" fillId="6" borderId="4" xfId="0" applyNumberFormat="1" applyFont="1" applyFill="1" applyBorder="1" applyAlignment="1">
      <alignment horizontal="center" vertical="center"/>
    </xf>
    <xf numFmtId="167" fontId="50" fillId="6" borderId="4" xfId="0" applyNumberFormat="1" applyFont="1" applyFill="1" applyBorder="1" applyAlignment="1">
      <alignment horizontal="center" vertical="center"/>
    </xf>
    <xf numFmtId="165" fontId="50" fillId="27" borderId="2" xfId="0" applyNumberFormat="1" applyFont="1" applyFill="1" applyBorder="1" applyAlignment="1">
      <alignment vertical="center"/>
    </xf>
    <xf numFmtId="166" fontId="50" fillId="27" borderId="2" xfId="0" applyNumberFormat="1" applyFont="1" applyFill="1" applyBorder="1" applyAlignment="1">
      <alignment horizontal="center" vertical="center"/>
    </xf>
    <xf numFmtId="167" fontId="50" fillId="27" borderId="2" xfId="0" applyNumberFormat="1" applyFont="1" applyFill="1" applyBorder="1" applyAlignment="1">
      <alignment horizontal="center" vertical="center"/>
    </xf>
    <xf numFmtId="165" fontId="7" fillId="9" borderId="49" xfId="0" applyNumberFormat="1" applyFont="1" applyFill="1" applyBorder="1" applyAlignment="1">
      <alignment horizontal="center" vertical="center"/>
    </xf>
    <xf numFmtId="165" fontId="7" fillId="9" borderId="50" xfId="0" applyNumberFormat="1" applyFont="1" applyFill="1" applyBorder="1" applyAlignment="1">
      <alignment horizontal="center" vertical="center"/>
    </xf>
    <xf numFmtId="165" fontId="7" fillId="9" borderId="51" xfId="0" applyNumberFormat="1" applyFont="1" applyFill="1" applyBorder="1" applyAlignment="1">
      <alignment horizontal="center" vertical="center"/>
    </xf>
    <xf numFmtId="165" fontId="7" fillId="9" borderId="20" xfId="0" applyNumberFormat="1" applyFont="1" applyFill="1" applyBorder="1" applyAlignment="1">
      <alignment horizontal="center" vertical="center"/>
    </xf>
    <xf numFmtId="165" fontId="7" fillId="9" borderId="52" xfId="0" applyNumberFormat="1" applyFont="1" applyFill="1" applyBorder="1" applyAlignment="1">
      <alignment horizontal="center" vertical="center"/>
    </xf>
    <xf numFmtId="165" fontId="7" fillId="9" borderId="53" xfId="0" applyNumberFormat="1" applyFont="1" applyFill="1" applyBorder="1" applyAlignment="1">
      <alignment horizontal="center" vertical="center"/>
    </xf>
    <xf numFmtId="165" fontId="7" fillId="9" borderId="1" xfId="0" applyNumberFormat="1" applyFont="1" applyFill="1" applyBorder="1" applyAlignment="1">
      <alignment horizontal="center" vertical="center"/>
    </xf>
    <xf numFmtId="165" fontId="0" fillId="4" borderId="54" xfId="0" applyNumberFormat="1" applyFill="1" applyBorder="1" applyAlignment="1">
      <alignment vertical="center"/>
    </xf>
    <xf numFmtId="165" fontId="7" fillId="9" borderId="55" xfId="0" applyNumberFormat="1" applyFont="1" applyFill="1" applyBorder="1" applyAlignment="1">
      <alignment horizontal="center" vertical="center"/>
    </xf>
    <xf numFmtId="165" fontId="0" fillId="0" borderId="54" xfId="0" applyNumberFormat="1" applyBorder="1" applyAlignment="1">
      <alignment vertical="center"/>
    </xf>
    <xf numFmtId="165" fontId="50" fillId="6" borderId="2" xfId="0" applyNumberFormat="1" applyFont="1" applyFill="1" applyBorder="1" applyAlignment="1">
      <alignment vertical="center"/>
    </xf>
    <xf numFmtId="166" fontId="50" fillId="0" borderId="2" xfId="0" applyNumberFormat="1" applyFont="1" applyBorder="1" applyAlignment="1">
      <alignment horizontal="center" vertical="center"/>
    </xf>
    <xf numFmtId="166" fontId="51" fillId="27" borderId="2" xfId="0" applyNumberFormat="1" applyFont="1" applyFill="1" applyBorder="1" applyAlignment="1">
      <alignment horizontal="center" vertical="center"/>
    </xf>
    <xf numFmtId="165" fontId="7" fillId="9" borderId="56" xfId="0" applyNumberFormat="1" applyFont="1" applyFill="1" applyBorder="1" applyAlignment="1">
      <alignment horizontal="center" vertical="center"/>
    </xf>
    <xf numFmtId="165" fontId="7" fillId="9" borderId="57" xfId="0" applyNumberFormat="1" applyFont="1" applyFill="1" applyBorder="1" applyAlignment="1">
      <alignment horizontal="center" vertical="center"/>
    </xf>
    <xf numFmtId="165" fontId="50" fillId="27" borderId="58" xfId="0" applyNumberFormat="1" applyFont="1" applyFill="1" applyBorder="1" applyAlignment="1">
      <alignment vertical="center"/>
    </xf>
    <xf numFmtId="165" fontId="18" fillId="27" borderId="2" xfId="0" applyNumberFormat="1" applyFont="1" applyFill="1" applyBorder="1" applyAlignment="1">
      <alignment vertical="center"/>
    </xf>
    <xf numFmtId="166" fontId="50" fillId="11" borderId="2" xfId="0" applyNumberFormat="1" applyFont="1" applyFill="1" applyBorder="1" applyAlignment="1">
      <alignment horizontal="center" vertical="center"/>
    </xf>
    <xf numFmtId="167" fontId="50" fillId="11" borderId="2" xfId="0" applyNumberFormat="1" applyFont="1" applyFill="1" applyBorder="1" applyAlignment="1">
      <alignment horizontal="center" vertical="center"/>
    </xf>
    <xf numFmtId="174" fontId="51" fillId="8" borderId="2" xfId="0" applyNumberFormat="1" applyFont="1" applyFill="1" applyBorder="1" applyAlignment="1">
      <alignment horizontal="center" vertical="center"/>
    </xf>
    <xf numFmtId="174" fontId="51" fillId="8" borderId="2" xfId="0" applyNumberFormat="1" applyFont="1" applyFill="1" applyBorder="1" applyAlignment="1">
      <alignment vertical="center"/>
    </xf>
    <xf numFmtId="166" fontId="51" fillId="8" borderId="2" xfId="0" applyNumberFormat="1" applyFont="1" applyFill="1" applyBorder="1" applyAlignment="1">
      <alignment horizontal="center" vertical="center"/>
    </xf>
    <xf numFmtId="167" fontId="51" fillId="8" borderId="2" xfId="0" applyNumberFormat="1" applyFont="1" applyFill="1" applyBorder="1" applyAlignment="1">
      <alignment vertical="center"/>
    </xf>
    <xf numFmtId="166" fontId="51" fillId="8" borderId="2" xfId="0" applyNumberFormat="1" applyFont="1" applyFill="1" applyBorder="1" applyAlignment="1">
      <alignment vertical="center"/>
    </xf>
    <xf numFmtId="165" fontId="51" fillId="4" borderId="2" xfId="0" applyNumberFormat="1" applyFont="1" applyFill="1" applyBorder="1" applyAlignment="1">
      <alignment horizontal="left" vertical="center" indent="1"/>
    </xf>
    <xf numFmtId="167" fontId="51" fillId="4" borderId="2" xfId="0" applyNumberFormat="1" applyFont="1" applyFill="1" applyBorder="1" applyAlignment="1">
      <alignment vertical="center"/>
    </xf>
    <xf numFmtId="165" fontId="50" fillId="11" borderId="11" xfId="0" applyNumberFormat="1" applyFont="1" applyFill="1" applyBorder="1" applyAlignment="1">
      <alignment vertical="center"/>
    </xf>
    <xf numFmtId="166" fontId="50" fillId="11" borderId="11" xfId="0" applyNumberFormat="1" applyFont="1" applyFill="1" applyBorder="1" applyAlignment="1">
      <alignment horizontal="center" vertical="center"/>
    </xf>
    <xf numFmtId="167" fontId="50" fillId="11" borderId="11" xfId="0" applyNumberFormat="1" applyFont="1" applyFill="1" applyBorder="1" applyAlignment="1">
      <alignment horizontal="center" vertical="center"/>
    </xf>
    <xf numFmtId="166" fontId="50" fillId="28" borderId="5" xfId="0" applyNumberFormat="1" applyFont="1" applyFill="1" applyBorder="1" applyAlignment="1">
      <alignment horizontal="center" vertical="center"/>
    </xf>
    <xf numFmtId="167" fontId="50" fillId="28" borderId="5" xfId="0" applyNumberFormat="1" applyFont="1" applyFill="1" applyBorder="1" applyAlignment="1">
      <alignment horizontal="center" vertical="center"/>
    </xf>
    <xf numFmtId="165" fontId="50" fillId="29" borderId="5" xfId="0" applyNumberFormat="1" applyFont="1" applyFill="1" applyBorder="1" applyAlignment="1">
      <alignment vertical="center"/>
    </xf>
    <xf numFmtId="166" fontId="50" fillId="29" borderId="5" xfId="0" applyNumberFormat="1" applyFont="1" applyFill="1" applyBorder="1" applyAlignment="1">
      <alignment horizontal="center" vertical="center"/>
    </xf>
    <xf numFmtId="167" fontId="50" fillId="29" borderId="5" xfId="0" applyNumberFormat="1" applyFont="1" applyFill="1" applyBorder="1" applyAlignment="1">
      <alignment horizontal="center" vertical="center"/>
    </xf>
    <xf numFmtId="165" fontId="7" fillId="10" borderId="57" xfId="0" applyNumberFormat="1" applyFont="1" applyFill="1" applyBorder="1" applyAlignment="1">
      <alignment horizontal="center" vertical="center"/>
    </xf>
    <xf numFmtId="165" fontId="7" fillId="10" borderId="52" xfId="0" applyNumberFormat="1" applyFont="1" applyFill="1" applyBorder="1" applyAlignment="1">
      <alignment horizontal="center" vertical="center"/>
    </xf>
    <xf numFmtId="165" fontId="7" fillId="10" borderId="53" xfId="0" applyNumberFormat="1" applyFont="1" applyFill="1" applyBorder="1" applyAlignment="1">
      <alignment horizontal="center" vertical="center"/>
    </xf>
    <xf numFmtId="165" fontId="7" fillId="10" borderId="1" xfId="0" applyNumberFormat="1" applyFont="1" applyFill="1" applyBorder="1" applyAlignment="1">
      <alignment horizontal="center" vertical="center"/>
    </xf>
    <xf numFmtId="3" fontId="5" fillId="8" borderId="54" xfId="0" applyNumberFormat="1" applyFont="1" applyFill="1" applyBorder="1" applyAlignment="1">
      <alignment horizontal="center" vertical="center"/>
    </xf>
    <xf numFmtId="166" fontId="18" fillId="28" borderId="2" xfId="0" applyNumberFormat="1" applyFont="1" applyFill="1" applyBorder="1" applyAlignment="1">
      <alignment horizontal="center" vertical="center"/>
    </xf>
    <xf numFmtId="167" fontId="18" fillId="28" borderId="2" xfId="0" applyNumberFormat="1" applyFont="1" applyFill="1" applyBorder="1" applyAlignment="1">
      <alignment horizontal="center" vertical="center"/>
    </xf>
    <xf numFmtId="165" fontId="18" fillId="27" borderId="11" xfId="0" applyNumberFormat="1" applyFont="1" applyFill="1" applyBorder="1" applyAlignment="1">
      <alignment vertical="center"/>
    </xf>
    <xf numFmtId="166" fontId="18" fillId="28" borderId="11" xfId="0" applyNumberFormat="1" applyFont="1" applyFill="1" applyBorder="1" applyAlignment="1">
      <alignment horizontal="center" vertical="center"/>
    </xf>
    <xf numFmtId="167" fontId="18" fillId="28" borderId="11" xfId="0" applyNumberFormat="1" applyFont="1" applyFill="1" applyBorder="1" applyAlignment="1">
      <alignment horizontal="center" vertical="center"/>
    </xf>
    <xf numFmtId="165" fontId="18" fillId="29" borderId="5" xfId="0" applyNumberFormat="1" applyFont="1" applyFill="1" applyBorder="1" applyAlignment="1">
      <alignment vertical="center"/>
    </xf>
    <xf numFmtId="166" fontId="18" fillId="29" borderId="5" xfId="0" applyNumberFormat="1" applyFont="1" applyFill="1" applyBorder="1" applyAlignment="1">
      <alignment horizontal="center" vertical="center"/>
    </xf>
    <xf numFmtId="167" fontId="18" fillId="29" borderId="5" xfId="0" applyNumberFormat="1" applyFont="1" applyFill="1" applyBorder="1" applyAlignment="1">
      <alignment horizontal="center" vertical="center"/>
    </xf>
    <xf numFmtId="166" fontId="50" fillId="28" borderId="2" xfId="0" applyNumberFormat="1" applyFont="1" applyFill="1" applyBorder="1" applyAlignment="1">
      <alignment horizontal="center" vertical="center"/>
    </xf>
    <xf numFmtId="167" fontId="50" fillId="28" borderId="2" xfId="0" applyNumberFormat="1" applyFont="1" applyFill="1" applyBorder="1" applyAlignment="1">
      <alignment horizontal="center" vertical="center"/>
    </xf>
    <xf numFmtId="165" fontId="51" fillId="0" borderId="2" xfId="0" applyNumberFormat="1" applyFont="1" applyBorder="1" applyAlignment="1">
      <alignment horizontal="left" vertical="center"/>
    </xf>
    <xf numFmtId="165" fontId="51" fillId="4" borderId="2" xfId="0" applyNumberFormat="1" applyFont="1" applyFill="1" applyBorder="1" applyAlignment="1">
      <alignment horizontal="left" vertical="center"/>
    </xf>
    <xf numFmtId="165" fontId="50" fillId="0" borderId="2" xfId="0" applyNumberFormat="1" applyFont="1" applyBorder="1" applyAlignment="1">
      <alignment vertical="center"/>
    </xf>
    <xf numFmtId="166" fontId="50" fillId="8" borderId="2" xfId="0" applyNumberFormat="1" applyFont="1" applyFill="1" applyBorder="1" applyAlignment="1">
      <alignment horizontal="center" vertical="center"/>
    </xf>
    <xf numFmtId="167" fontId="50" fillId="8" borderId="2" xfId="0" applyNumberFormat="1" applyFont="1" applyFill="1" applyBorder="1" applyAlignment="1">
      <alignment horizontal="center" vertical="center"/>
    </xf>
    <xf numFmtId="175" fontId="51" fillId="8" borderId="2" xfId="0" applyNumberFormat="1" applyFont="1" applyFill="1" applyBorder="1" applyAlignment="1">
      <alignment vertical="center"/>
    </xf>
    <xf numFmtId="169" fontId="51" fillId="8" borderId="2" xfId="0" applyNumberFormat="1" applyFont="1" applyFill="1" applyBorder="1" applyAlignment="1">
      <alignment vertical="center"/>
    </xf>
    <xf numFmtId="165" fontId="50" fillId="27" borderId="11" xfId="0" applyNumberFormat="1" applyFont="1" applyFill="1" applyBorder="1" applyAlignment="1">
      <alignment vertical="center"/>
    </xf>
    <xf numFmtId="166" fontId="50" fillId="28" borderId="11" xfId="0" applyNumberFormat="1" applyFont="1" applyFill="1" applyBorder="1" applyAlignment="1">
      <alignment horizontal="center" vertical="center"/>
    </xf>
    <xf numFmtId="167" fontId="50" fillId="28" borderId="11" xfId="0" applyNumberFormat="1" applyFont="1" applyFill="1" applyBorder="1" applyAlignment="1">
      <alignment horizontal="center" vertical="center"/>
    </xf>
    <xf numFmtId="167" fontId="51" fillId="0" borderId="2" xfId="0" applyNumberFormat="1" applyFont="1" applyBorder="1" applyAlignment="1">
      <alignment horizontal="center" vertical="center"/>
    </xf>
    <xf numFmtId="165" fontId="50" fillId="6" borderId="5" xfId="0" applyNumberFormat="1" applyFont="1" applyFill="1" applyBorder="1" applyAlignment="1">
      <alignment vertical="center"/>
    </xf>
    <xf numFmtId="166" fontId="50" fillId="6" borderId="5" xfId="0" applyNumberFormat="1" applyFont="1" applyFill="1" applyBorder="1" applyAlignment="1">
      <alignment horizontal="center" vertical="center"/>
    </xf>
    <xf numFmtId="167" fontId="50" fillId="6" borderId="5" xfId="0" applyNumberFormat="1" applyFont="1" applyFill="1" applyBorder="1" applyAlignment="1">
      <alignment horizontal="center" vertical="center"/>
    </xf>
    <xf numFmtId="166" fontId="50" fillId="27" borderId="11" xfId="0" applyNumberFormat="1" applyFont="1" applyFill="1" applyBorder="1" applyAlignment="1">
      <alignment horizontal="center" vertical="center"/>
    </xf>
    <xf numFmtId="167" fontId="50" fillId="27" borderId="11" xfId="0" applyNumberFormat="1" applyFont="1" applyFill="1" applyBorder="1" applyAlignment="1">
      <alignment horizontal="center" vertical="center"/>
    </xf>
    <xf numFmtId="165" fontId="7" fillId="12" borderId="57" xfId="0" applyNumberFormat="1" applyFont="1" applyFill="1" applyBorder="1" applyAlignment="1">
      <alignment horizontal="center" vertical="center"/>
    </xf>
    <xf numFmtId="165" fontId="7" fillId="12" borderId="20" xfId="0" applyNumberFormat="1" applyFont="1" applyFill="1" applyBorder="1" applyAlignment="1">
      <alignment horizontal="center" vertical="center"/>
    </xf>
    <xf numFmtId="165" fontId="7" fillId="12" borderId="53" xfId="0" applyNumberFormat="1" applyFont="1" applyFill="1" applyBorder="1" applyAlignment="1">
      <alignment horizontal="center" vertical="center"/>
    </xf>
    <xf numFmtId="165" fontId="7" fillId="12" borderId="1" xfId="0" applyNumberFormat="1" applyFont="1" applyFill="1" applyBorder="1" applyAlignment="1">
      <alignment horizontal="center" vertical="center"/>
    </xf>
    <xf numFmtId="165" fontId="7" fillId="12" borderId="52" xfId="0" applyNumberFormat="1" applyFont="1" applyFill="1" applyBorder="1" applyAlignment="1">
      <alignment horizontal="center" vertical="center"/>
    </xf>
    <xf numFmtId="165" fontId="43" fillId="4" borderId="2" xfId="0" applyNumberFormat="1" applyFont="1" applyFill="1" applyBorder="1" applyAlignment="1">
      <alignment horizontal="left" vertical="center" indent="1"/>
    </xf>
    <xf numFmtId="167" fontId="18" fillId="27" borderId="2" xfId="0" applyNumberFormat="1" applyFont="1" applyFill="1" applyBorder="1" applyAlignment="1">
      <alignment horizontal="center" vertical="center"/>
    </xf>
    <xf numFmtId="166" fontId="51" fillId="4" borderId="2" xfId="0" applyNumberFormat="1" applyFont="1" applyFill="1" applyBorder="1" applyAlignment="1">
      <alignment vertical="center"/>
    </xf>
    <xf numFmtId="165" fontId="52" fillId="8" borderId="1" xfId="0" applyNumberFormat="1" applyFont="1" applyFill="1" applyBorder="1" applyAlignment="1">
      <alignment vertical="center"/>
    </xf>
    <xf numFmtId="165" fontId="51" fillId="8" borderId="1" xfId="0" applyNumberFormat="1" applyFont="1" applyFill="1" applyBorder="1" applyAlignment="1">
      <alignment vertical="center"/>
    </xf>
    <xf numFmtId="168" fontId="23" fillId="8" borderId="47" xfId="0" applyNumberFormat="1" applyFont="1" applyFill="1" applyBorder="1" applyAlignment="1">
      <alignment vertical="center"/>
    </xf>
    <xf numFmtId="165" fontId="7" fillId="14" borderId="57" xfId="0" applyNumberFormat="1" applyFont="1" applyFill="1" applyBorder="1" applyAlignment="1">
      <alignment horizontal="center" vertical="center"/>
    </xf>
    <xf numFmtId="165" fontId="7" fillId="14" borderId="55" xfId="0" applyNumberFormat="1" applyFont="1" applyFill="1" applyBorder="1" applyAlignment="1">
      <alignment horizontal="center" vertical="center"/>
    </xf>
    <xf numFmtId="165" fontId="7" fillId="14" borderId="1" xfId="0" applyNumberFormat="1" applyFont="1" applyFill="1" applyBorder="1" applyAlignment="1">
      <alignment horizontal="center" vertical="center"/>
    </xf>
    <xf numFmtId="165" fontId="7" fillId="14" borderId="52" xfId="0" applyNumberFormat="1" applyFont="1" applyFill="1" applyBorder="1" applyAlignment="1">
      <alignment horizontal="center" vertical="center"/>
    </xf>
    <xf numFmtId="165" fontId="7" fillId="14" borderId="53" xfId="0" applyNumberFormat="1" applyFont="1" applyFill="1" applyBorder="1" applyAlignment="1">
      <alignment horizontal="center" vertical="center"/>
    </xf>
    <xf numFmtId="165" fontId="7" fillId="14" borderId="20" xfId="0" applyNumberFormat="1" applyFont="1" applyFill="1" applyBorder="1" applyAlignment="1">
      <alignment horizontal="center" vertical="center"/>
    </xf>
    <xf numFmtId="165" fontId="5" fillId="8" borderId="54" xfId="0" applyNumberFormat="1" applyFont="1" applyFill="1" applyBorder="1" applyAlignment="1">
      <alignment horizontal="center" vertical="center"/>
    </xf>
    <xf numFmtId="166" fontId="51" fillId="4" borderId="2" xfId="0" applyNumberFormat="1" applyFont="1" applyFill="1" applyBorder="1" applyAlignment="1">
      <alignment horizontal="center" vertical="center"/>
    </xf>
    <xf numFmtId="165" fontId="7" fillId="13" borderId="49" xfId="0" applyNumberFormat="1" applyFont="1" applyFill="1" applyBorder="1" applyAlignment="1">
      <alignment horizontal="center" vertical="center"/>
    </xf>
    <xf numFmtId="165" fontId="7" fillId="13" borderId="50" xfId="0" applyNumberFormat="1" applyFont="1" applyFill="1" applyBorder="1" applyAlignment="1">
      <alignment horizontal="center" vertical="center"/>
    </xf>
    <xf numFmtId="165" fontId="7" fillId="14" borderId="50" xfId="0" applyNumberFormat="1" applyFont="1" applyFill="1" applyBorder="1" applyAlignment="1">
      <alignment horizontal="center" vertical="center"/>
    </xf>
    <xf numFmtId="165" fontId="7" fillId="13" borderId="51" xfId="0" applyNumberFormat="1" applyFont="1" applyFill="1" applyBorder="1" applyAlignment="1">
      <alignment horizontal="center" vertical="center"/>
    </xf>
    <xf numFmtId="165" fontId="7" fillId="13" borderId="20" xfId="0" applyNumberFormat="1" applyFont="1" applyFill="1" applyBorder="1" applyAlignment="1">
      <alignment horizontal="center" vertical="center"/>
    </xf>
    <xf numFmtId="165" fontId="7" fillId="13" borderId="53" xfId="0" applyNumberFormat="1" applyFont="1" applyFill="1" applyBorder="1" applyAlignment="1">
      <alignment horizontal="center" vertical="center"/>
    </xf>
    <xf numFmtId="165" fontId="7" fillId="13" borderId="1" xfId="0" applyNumberFormat="1" applyFont="1" applyFill="1" applyBorder="1" applyAlignment="1">
      <alignment horizontal="center" vertical="center"/>
    </xf>
    <xf numFmtId="165" fontId="5" fillId="4" borderId="54" xfId="0" applyNumberFormat="1" applyFont="1" applyFill="1" applyBorder="1" applyAlignment="1">
      <alignment horizontal="center" vertical="center"/>
    </xf>
    <xf numFmtId="165" fontId="51" fillId="8" borderId="2" xfId="0" applyNumberFormat="1" applyFont="1" applyFill="1" applyBorder="1" applyAlignment="1">
      <alignment vertical="center"/>
    </xf>
    <xf numFmtId="165" fontId="50" fillId="30" borderId="4" xfId="0" applyNumberFormat="1" applyFont="1" applyFill="1" applyBorder="1" applyAlignment="1">
      <alignment vertical="center"/>
    </xf>
    <xf numFmtId="166" fontId="50" fillId="29" borderId="4" xfId="0" applyNumberFormat="1" applyFont="1" applyFill="1" applyBorder="1" applyAlignment="1">
      <alignment horizontal="center" vertical="center"/>
    </xf>
    <xf numFmtId="167" fontId="50" fillId="29" borderId="4" xfId="0" applyNumberFormat="1" applyFont="1" applyFill="1" applyBorder="1" applyAlignment="1">
      <alignment horizontal="center" vertical="center"/>
    </xf>
    <xf numFmtId="165" fontId="7" fillId="16" borderId="49" xfId="0" applyNumberFormat="1" applyFont="1" applyFill="1" applyBorder="1" applyAlignment="1">
      <alignment horizontal="center" vertical="center"/>
    </xf>
    <xf numFmtId="165" fontId="7" fillId="16" borderId="50" xfId="0" applyNumberFormat="1" applyFont="1" applyFill="1" applyBorder="1" applyAlignment="1">
      <alignment horizontal="center" vertical="center"/>
    </xf>
    <xf numFmtId="165" fontId="7" fillId="16" borderId="51" xfId="0" applyNumberFormat="1" applyFont="1" applyFill="1" applyBorder="1" applyAlignment="1">
      <alignment horizontal="center" vertical="center"/>
    </xf>
    <xf numFmtId="165" fontId="7" fillId="16" borderId="20" xfId="0" applyNumberFormat="1" applyFont="1" applyFill="1" applyBorder="1" applyAlignment="1">
      <alignment horizontal="center" vertical="center"/>
    </xf>
    <xf numFmtId="165" fontId="7" fillId="16" borderId="52" xfId="0" applyNumberFormat="1" applyFont="1" applyFill="1" applyBorder="1" applyAlignment="1">
      <alignment horizontal="center" vertical="center"/>
    </xf>
    <xf numFmtId="165" fontId="7" fillId="16" borderId="53" xfId="0" applyNumberFormat="1" applyFont="1" applyFill="1" applyBorder="1" applyAlignment="1">
      <alignment horizontal="center" vertical="center"/>
    </xf>
    <xf numFmtId="165" fontId="7" fillId="16" borderId="1" xfId="0" applyNumberFormat="1" applyFont="1" applyFill="1" applyBorder="1" applyAlignment="1">
      <alignment horizontal="center" vertical="center"/>
    </xf>
    <xf numFmtId="0" fontId="4" fillId="8" borderId="54" xfId="0" applyFont="1" applyFill="1" applyBorder="1"/>
    <xf numFmtId="165" fontId="50" fillId="29" borderId="4" xfId="0" applyNumberFormat="1" applyFont="1" applyFill="1" applyBorder="1" applyAlignment="1">
      <alignment vertical="center"/>
    </xf>
    <xf numFmtId="165" fontId="50" fillId="27" borderId="5" xfId="0" applyNumberFormat="1" applyFont="1" applyFill="1" applyBorder="1" applyAlignment="1">
      <alignment vertical="center"/>
    </xf>
    <xf numFmtId="165" fontId="50" fillId="30" borderId="5" xfId="0" applyNumberFormat="1" applyFont="1" applyFill="1" applyBorder="1" applyAlignment="1">
      <alignment vertical="center"/>
    </xf>
    <xf numFmtId="165" fontId="7" fillId="16" borderId="57" xfId="0" applyNumberFormat="1" applyFont="1" applyFill="1" applyBorder="1" applyAlignment="1">
      <alignment horizontal="center" vertical="center"/>
    </xf>
    <xf numFmtId="165" fontId="7" fillId="16" borderId="55" xfId="0" applyNumberFormat="1" applyFont="1" applyFill="1" applyBorder="1" applyAlignment="1">
      <alignment horizontal="center" vertical="center"/>
    </xf>
    <xf numFmtId="165" fontId="7" fillId="17" borderId="57" xfId="0" applyNumberFormat="1" applyFont="1" applyFill="1" applyBorder="1" applyAlignment="1">
      <alignment horizontal="center" vertical="center"/>
    </xf>
    <xf numFmtId="165" fontId="7" fillId="17" borderId="20" xfId="0" applyNumberFormat="1" applyFont="1" applyFill="1" applyBorder="1" applyAlignment="1">
      <alignment horizontal="center" vertical="center"/>
    </xf>
    <xf numFmtId="165" fontId="7" fillId="17" borderId="52" xfId="0" applyNumberFormat="1" applyFont="1" applyFill="1" applyBorder="1" applyAlignment="1">
      <alignment horizontal="center" vertical="center"/>
    </xf>
    <xf numFmtId="165" fontId="7" fillId="17" borderId="53" xfId="0" applyNumberFormat="1" applyFont="1" applyFill="1" applyBorder="1" applyAlignment="1">
      <alignment horizontal="center" vertical="center"/>
    </xf>
    <xf numFmtId="165" fontId="7" fillId="17" borderId="1" xfId="0" applyNumberFormat="1" applyFont="1" applyFill="1" applyBorder="1" applyAlignment="1">
      <alignment horizontal="center" vertical="center"/>
    </xf>
    <xf numFmtId="166" fontId="18" fillId="27" borderId="2" xfId="0" applyNumberFormat="1" applyFont="1" applyFill="1" applyBorder="1" applyAlignment="1">
      <alignment horizontal="center" vertical="center"/>
    </xf>
    <xf numFmtId="165" fontId="18" fillId="29" borderId="2" xfId="0" applyNumberFormat="1" applyFont="1" applyFill="1" applyBorder="1" applyAlignment="1">
      <alignment vertical="center"/>
    </xf>
    <xf numFmtId="166" fontId="18" fillId="29" borderId="2" xfId="0" applyNumberFormat="1" applyFont="1" applyFill="1" applyBorder="1" applyAlignment="1">
      <alignment horizontal="center" vertical="center"/>
    </xf>
    <xf numFmtId="167" fontId="18" fillId="29" borderId="2" xfId="0" applyNumberFormat="1" applyFont="1" applyFill="1" applyBorder="1" applyAlignment="1">
      <alignment horizontal="center" vertical="center"/>
    </xf>
    <xf numFmtId="167" fontId="50" fillId="0" borderId="2" xfId="0" applyNumberFormat="1" applyFont="1" applyBorder="1" applyAlignment="1">
      <alignment horizontal="center" vertical="center"/>
    </xf>
    <xf numFmtId="168" fontId="51" fillId="4" borderId="2" xfId="0" applyNumberFormat="1" applyFont="1" applyFill="1" applyBorder="1" applyAlignment="1">
      <alignment vertical="center"/>
    </xf>
    <xf numFmtId="166" fontId="50" fillId="4" borderId="5" xfId="0" applyNumberFormat="1" applyFont="1" applyFill="1" applyBorder="1" applyAlignment="1">
      <alignment horizontal="center" vertical="center"/>
    </xf>
    <xf numFmtId="166" fontId="50" fillId="30" borderId="5" xfId="0" applyNumberFormat="1" applyFont="1" applyFill="1" applyBorder="1" applyAlignment="1">
      <alignment horizontal="center" vertical="center"/>
    </xf>
    <xf numFmtId="167" fontId="50" fillId="30" borderId="5" xfId="0" applyNumberFormat="1" applyFont="1" applyFill="1" applyBorder="1" applyAlignment="1">
      <alignment horizontal="center" vertical="center"/>
    </xf>
    <xf numFmtId="3" fontId="4" fillId="8" borderId="54" xfId="0" applyNumberFormat="1" applyFont="1" applyFill="1" applyBorder="1"/>
    <xf numFmtId="165" fontId="7" fillId="17" borderId="49" xfId="0" applyNumberFormat="1" applyFont="1" applyFill="1" applyBorder="1" applyAlignment="1">
      <alignment horizontal="center" vertical="center"/>
    </xf>
    <xf numFmtId="165" fontId="7" fillId="17" borderId="50" xfId="0" applyNumberFormat="1" applyFont="1" applyFill="1" applyBorder="1" applyAlignment="1">
      <alignment horizontal="center" vertical="center"/>
    </xf>
    <xf numFmtId="165" fontId="7" fillId="17" borderId="51" xfId="0" applyNumberFormat="1" applyFont="1" applyFill="1" applyBorder="1" applyAlignment="1">
      <alignment horizontal="center" vertical="center"/>
    </xf>
    <xf numFmtId="165" fontId="7" fillId="17" borderId="55" xfId="0" applyNumberFormat="1" applyFont="1" applyFill="1" applyBorder="1" applyAlignment="1">
      <alignment horizontal="center" vertical="center"/>
    </xf>
    <xf numFmtId="165" fontId="7" fillId="16" borderId="60" xfId="0" applyNumberFormat="1" applyFont="1" applyFill="1" applyBorder="1" applyAlignment="1">
      <alignment horizontal="center" vertical="center"/>
    </xf>
    <xf numFmtId="165" fontId="50" fillId="11" borderId="2" xfId="0" applyNumberFormat="1" applyFont="1" applyFill="1" applyBorder="1" applyAlignment="1">
      <alignment vertical="center"/>
    </xf>
    <xf numFmtId="165" fontId="50" fillId="8" borderId="11" xfId="0" applyNumberFormat="1" applyFont="1" applyFill="1" applyBorder="1" applyAlignment="1">
      <alignment vertical="center"/>
    </xf>
    <xf numFmtId="166" fontId="50" fillId="8" borderId="11" xfId="0" applyNumberFormat="1" applyFont="1" applyFill="1" applyBorder="1" applyAlignment="1">
      <alignment horizontal="center" vertical="center"/>
    </xf>
    <xf numFmtId="167" fontId="50" fillId="8" borderId="11" xfId="0" applyNumberFormat="1" applyFont="1" applyFill="1" applyBorder="1" applyAlignment="1">
      <alignment horizontal="center" vertical="center"/>
    </xf>
    <xf numFmtId="166" fontId="4" fillId="8" borderId="54" xfId="0" applyNumberFormat="1" applyFont="1" applyFill="1" applyBorder="1"/>
    <xf numFmtId="166" fontId="18" fillId="27" borderId="11" xfId="0" applyNumberFormat="1" applyFont="1" applyFill="1" applyBorder="1" applyAlignment="1">
      <alignment horizontal="center" vertical="center"/>
    </xf>
    <xf numFmtId="167" fontId="18" fillId="27" borderId="11" xfId="0" applyNumberFormat="1" applyFont="1" applyFill="1" applyBorder="1" applyAlignment="1">
      <alignment horizontal="center" vertical="center"/>
    </xf>
    <xf numFmtId="165" fontId="50" fillId="27" borderId="6" xfId="0" applyNumberFormat="1" applyFont="1" applyFill="1" applyBorder="1" applyAlignment="1">
      <alignment vertical="center"/>
    </xf>
    <xf numFmtId="166" fontId="50" fillId="27" borderId="6" xfId="0" applyNumberFormat="1" applyFont="1" applyFill="1" applyBorder="1" applyAlignment="1">
      <alignment horizontal="center" vertical="center"/>
    </xf>
    <xf numFmtId="167" fontId="50" fillId="27" borderId="6" xfId="0" applyNumberFormat="1" applyFont="1" applyFill="1" applyBorder="1" applyAlignment="1">
      <alignment horizontal="center" vertical="center"/>
    </xf>
    <xf numFmtId="166" fontId="51" fillId="11" borderId="2" xfId="0" applyNumberFormat="1" applyFont="1" applyFill="1" applyBorder="1" applyAlignment="1">
      <alignment horizontal="center" vertical="center"/>
    </xf>
    <xf numFmtId="165" fontId="50" fillId="8" borderId="2" xfId="0" applyNumberFormat="1" applyFont="1" applyFill="1" applyBorder="1" applyAlignment="1">
      <alignment vertical="center"/>
    </xf>
    <xf numFmtId="166" fontId="50" fillId="28" borderId="4" xfId="0" applyNumberFormat="1" applyFont="1" applyFill="1" applyBorder="1" applyAlignment="1">
      <alignment horizontal="center" vertical="center"/>
    </xf>
    <xf numFmtId="167" fontId="50" fillId="28" borderId="4" xfId="0" applyNumberFormat="1" applyFont="1" applyFill="1" applyBorder="1" applyAlignment="1">
      <alignment horizontal="center" vertical="center"/>
    </xf>
    <xf numFmtId="166" fontId="50" fillId="28" borderId="2" xfId="0" applyNumberFormat="1" applyFont="1" applyFill="1" applyBorder="1" applyAlignment="1">
      <alignment horizontal="right" vertical="center"/>
    </xf>
    <xf numFmtId="165" fontId="50" fillId="28" borderId="2" xfId="0" applyNumberFormat="1" applyFont="1" applyFill="1" applyBorder="1" applyAlignment="1">
      <alignment vertical="center"/>
    </xf>
    <xf numFmtId="165" fontId="7" fillId="19" borderId="57" xfId="0" applyNumberFormat="1" applyFont="1" applyFill="1" applyBorder="1" applyAlignment="1">
      <alignment horizontal="center" vertical="center"/>
    </xf>
    <xf numFmtId="165" fontId="7" fillId="19" borderId="55" xfId="0" applyNumberFormat="1" applyFont="1" applyFill="1" applyBorder="1" applyAlignment="1">
      <alignment horizontal="center" vertical="center"/>
    </xf>
    <xf numFmtId="165" fontId="7" fillId="19" borderId="1" xfId="0" applyNumberFormat="1" applyFont="1" applyFill="1" applyBorder="1" applyAlignment="1">
      <alignment horizontal="center" vertical="center"/>
    </xf>
    <xf numFmtId="165" fontId="7" fillId="19" borderId="52" xfId="0" applyNumberFormat="1" applyFont="1" applyFill="1" applyBorder="1" applyAlignment="1">
      <alignment horizontal="center" vertical="center"/>
    </xf>
    <xf numFmtId="165" fontId="7" fillId="19" borderId="53" xfId="0" applyNumberFormat="1" applyFont="1" applyFill="1" applyBorder="1" applyAlignment="1">
      <alignment horizontal="center" vertical="center"/>
    </xf>
    <xf numFmtId="165" fontId="7" fillId="8" borderId="54" xfId="0" applyNumberFormat="1" applyFont="1" applyFill="1" applyBorder="1" applyAlignment="1">
      <alignment horizontal="center" vertical="center"/>
    </xf>
    <xf numFmtId="165" fontId="50" fillId="27" borderId="4" xfId="0" applyNumberFormat="1" applyFont="1" applyFill="1" applyBorder="1" applyAlignment="1">
      <alignment vertical="center"/>
    </xf>
    <xf numFmtId="165" fontId="51" fillId="4" borderId="5" xfId="0" applyNumberFormat="1" applyFont="1" applyFill="1" applyBorder="1" applyAlignment="1">
      <alignment horizontal="left" vertical="center" indent="1"/>
    </xf>
    <xf numFmtId="166" fontId="51" fillId="4" borderId="5" xfId="0" applyNumberFormat="1" applyFont="1" applyFill="1" applyBorder="1" applyAlignment="1">
      <alignment vertical="center"/>
    </xf>
    <xf numFmtId="166" fontId="51" fillId="4" borderId="5" xfId="0" applyNumberFormat="1" applyFont="1" applyFill="1" applyBorder="1" applyAlignment="1">
      <alignment horizontal="center" vertical="center"/>
    </xf>
    <xf numFmtId="167" fontId="51" fillId="4" borderId="5" xfId="0" applyNumberFormat="1" applyFont="1" applyFill="1" applyBorder="1" applyAlignment="1">
      <alignment vertical="center"/>
    </xf>
    <xf numFmtId="166" fontId="50" fillId="27" borderId="5" xfId="0" applyNumberFormat="1" applyFont="1" applyFill="1" applyBorder="1" applyAlignment="1">
      <alignment horizontal="center" vertical="center"/>
    </xf>
    <xf numFmtId="167" fontId="50" fillId="27" borderId="5" xfId="0" applyNumberFormat="1" applyFont="1" applyFill="1" applyBorder="1" applyAlignment="1">
      <alignment vertical="center"/>
    </xf>
    <xf numFmtId="167" fontId="50" fillId="27" borderId="5" xfId="0" applyNumberFormat="1" applyFont="1" applyFill="1" applyBorder="1" applyAlignment="1">
      <alignment horizontal="center" vertical="center"/>
    </xf>
    <xf numFmtId="167" fontId="51" fillId="0" borderId="5" xfId="0" applyNumberFormat="1" applyFont="1" applyBorder="1" applyAlignment="1">
      <alignment vertical="center"/>
    </xf>
    <xf numFmtId="166" fontId="51" fillId="0" borderId="5" xfId="0" applyNumberFormat="1" applyFont="1" applyBorder="1" applyAlignment="1">
      <alignment vertical="center"/>
    </xf>
    <xf numFmtId="165" fontId="50" fillId="0" borderId="5" xfId="0" applyNumberFormat="1" applyFont="1" applyBorder="1" applyAlignment="1">
      <alignment vertical="center"/>
    </xf>
    <xf numFmtId="165" fontId="51" fillId="0" borderId="5" xfId="0" applyNumberFormat="1" applyFont="1" applyBorder="1" applyAlignment="1">
      <alignment horizontal="left" vertical="center" indent="1"/>
    </xf>
    <xf numFmtId="165" fontId="50" fillId="4" borderId="6" xfId="0" applyNumberFormat="1" applyFont="1" applyFill="1" applyBorder="1" applyAlignment="1">
      <alignment vertical="center"/>
    </xf>
    <xf numFmtId="166" fontId="50" fillId="4" borderId="6" xfId="0" applyNumberFormat="1" applyFont="1" applyFill="1" applyBorder="1" applyAlignment="1">
      <alignment horizontal="center" vertical="center"/>
    </xf>
    <xf numFmtId="167" fontId="50" fillId="4" borderId="6" xfId="0" applyNumberFormat="1" applyFont="1" applyFill="1" applyBorder="1" applyAlignment="1">
      <alignment horizontal="center" vertical="center"/>
    </xf>
    <xf numFmtId="165" fontId="51" fillId="8" borderId="2" xfId="0" applyNumberFormat="1" applyFont="1" applyFill="1" applyBorder="1" applyAlignment="1">
      <alignment horizontal="left" vertical="center" indent="1"/>
    </xf>
    <xf numFmtId="165" fontId="7" fillId="20" borderId="57" xfId="0" applyNumberFormat="1" applyFont="1" applyFill="1" applyBorder="1" applyAlignment="1">
      <alignment horizontal="center" vertical="center"/>
    </xf>
    <xf numFmtId="165" fontId="7" fillId="20" borderId="55" xfId="0" applyNumberFormat="1" applyFont="1" applyFill="1" applyBorder="1" applyAlignment="1">
      <alignment horizontal="center" vertical="center"/>
    </xf>
    <xf numFmtId="165" fontId="7" fillId="20" borderId="1" xfId="0" applyNumberFormat="1" applyFont="1" applyFill="1" applyBorder="1" applyAlignment="1">
      <alignment horizontal="center" vertical="center"/>
    </xf>
    <xf numFmtId="165" fontId="7" fillId="20" borderId="53" xfId="0" applyNumberFormat="1" applyFont="1" applyFill="1" applyBorder="1" applyAlignment="1">
      <alignment horizontal="center" vertical="center"/>
    </xf>
    <xf numFmtId="165" fontId="7" fillId="20" borderId="52" xfId="0" applyNumberFormat="1" applyFont="1" applyFill="1" applyBorder="1" applyAlignment="1">
      <alignment horizontal="center" vertical="center"/>
    </xf>
    <xf numFmtId="165" fontId="7" fillId="10" borderId="20" xfId="0" applyNumberFormat="1" applyFont="1" applyFill="1" applyBorder="1" applyAlignment="1">
      <alignment horizontal="center" vertical="center"/>
    </xf>
    <xf numFmtId="166" fontId="50" fillId="8" borderId="2" xfId="0" applyNumberFormat="1" applyFont="1" applyFill="1" applyBorder="1" applyAlignment="1">
      <alignment vertical="center"/>
    </xf>
    <xf numFmtId="166" fontId="50" fillId="28" borderId="2" xfId="0" applyNumberFormat="1" applyFont="1" applyFill="1" applyBorder="1" applyAlignment="1">
      <alignment vertical="center"/>
    </xf>
    <xf numFmtId="167" fontId="51" fillId="4" borderId="2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165" fontId="7" fillId="5" borderId="2" xfId="0" applyNumberFormat="1" applyFont="1" applyFill="1" applyBorder="1" applyAlignment="1">
      <alignment horizontal="center" vertical="center"/>
    </xf>
    <xf numFmtId="49" fontId="7" fillId="5" borderId="2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left" vertical="center"/>
    </xf>
    <xf numFmtId="165" fontId="5" fillId="0" borderId="1" xfId="0" applyNumberFormat="1" applyFont="1" applyBorder="1" applyAlignment="1">
      <alignment horizontal="right" vertical="center"/>
    </xf>
    <xf numFmtId="165" fontId="7" fillId="5" borderId="4" xfId="0" applyNumberFormat="1" applyFont="1" applyFill="1" applyBorder="1" applyAlignment="1">
      <alignment horizontal="center" vertical="center"/>
    </xf>
    <xf numFmtId="165" fontId="7" fillId="5" borderId="5" xfId="0" applyNumberFormat="1" applyFont="1" applyFill="1" applyBorder="1" applyAlignment="1">
      <alignment horizontal="center" vertical="center"/>
    </xf>
    <xf numFmtId="49" fontId="7" fillId="5" borderId="4" xfId="0" applyNumberFormat="1" applyFont="1" applyFill="1" applyBorder="1" applyAlignment="1">
      <alignment horizontal="center" vertical="center"/>
    </xf>
    <xf numFmtId="49" fontId="7" fillId="5" borderId="5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7" fillId="5" borderId="27" xfId="0" applyNumberFormat="1" applyFont="1" applyFill="1" applyBorder="1" applyAlignment="1">
      <alignment horizontal="center" vertical="center"/>
    </xf>
    <xf numFmtId="165" fontId="7" fillId="5" borderId="22" xfId="0" applyNumberFormat="1" applyFont="1" applyFill="1" applyBorder="1" applyAlignment="1">
      <alignment horizontal="center" vertical="center"/>
    </xf>
    <xf numFmtId="165" fontId="13" fillId="5" borderId="2" xfId="0" applyNumberFormat="1" applyFont="1" applyFill="1" applyBorder="1" applyAlignment="1">
      <alignment horizontal="center" vertical="center"/>
    </xf>
    <xf numFmtId="49" fontId="13" fillId="5" borderId="36" xfId="0" applyNumberFormat="1" applyFont="1" applyFill="1" applyBorder="1" applyAlignment="1">
      <alignment horizontal="center" vertical="center"/>
    </xf>
    <xf numFmtId="49" fontId="13" fillId="5" borderId="37" xfId="0" applyNumberFormat="1" applyFont="1" applyFill="1" applyBorder="1" applyAlignment="1">
      <alignment horizontal="center" vertical="center"/>
    </xf>
    <xf numFmtId="165" fontId="13" fillId="5" borderId="41" xfId="0" applyNumberFormat="1" applyFont="1" applyFill="1" applyBorder="1" applyAlignment="1">
      <alignment horizontal="center" vertical="center"/>
    </xf>
    <xf numFmtId="165" fontId="13" fillId="5" borderId="38" xfId="0" applyNumberFormat="1" applyFont="1" applyFill="1" applyBorder="1" applyAlignment="1">
      <alignment horizontal="center" vertical="center"/>
    </xf>
    <xf numFmtId="165" fontId="13" fillId="5" borderId="39" xfId="0" applyNumberFormat="1" applyFont="1" applyFill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165" fontId="13" fillId="5" borderId="23" xfId="0" applyNumberFormat="1" applyFont="1" applyFill="1" applyBorder="1" applyAlignment="1">
      <alignment horizontal="center" vertical="center"/>
    </xf>
    <xf numFmtId="165" fontId="7" fillId="7" borderId="5" xfId="0" applyNumberFormat="1" applyFont="1" applyFill="1" applyBorder="1" applyAlignment="1">
      <alignment horizontal="center" vertical="center"/>
    </xf>
    <xf numFmtId="165" fontId="7" fillId="5" borderId="32" xfId="0" applyNumberFormat="1" applyFont="1" applyFill="1" applyBorder="1" applyAlignment="1">
      <alignment horizontal="center" vertical="center"/>
    </xf>
    <xf numFmtId="165" fontId="11" fillId="4" borderId="1" xfId="0" applyNumberFormat="1" applyFont="1" applyFill="1" applyBorder="1" applyAlignment="1">
      <alignment horizontal="left" vertical="center" wrapText="1"/>
    </xf>
    <xf numFmtId="165" fontId="13" fillId="4" borderId="1" xfId="0" applyNumberFormat="1" applyFont="1" applyFill="1" applyBorder="1" applyAlignment="1">
      <alignment horizontal="center" vertical="center"/>
    </xf>
    <xf numFmtId="165" fontId="7" fillId="5" borderId="6" xfId="0" applyNumberFormat="1" applyFont="1" applyFill="1" applyBorder="1" applyAlignment="1">
      <alignment horizontal="center" vertical="center"/>
    </xf>
    <xf numFmtId="165" fontId="7" fillId="5" borderId="5" xfId="0" applyNumberFormat="1" applyFont="1" applyFill="1" applyBorder="1" applyAlignment="1">
      <alignment horizontal="right" vertical="center"/>
    </xf>
    <xf numFmtId="165" fontId="7" fillId="5" borderId="48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165" fontId="7" fillId="9" borderId="5" xfId="0" applyNumberFormat="1" applyFont="1" applyFill="1" applyBorder="1" applyAlignment="1">
      <alignment horizontal="center" vertical="center"/>
    </xf>
    <xf numFmtId="165" fontId="7" fillId="9" borderId="48" xfId="0" applyNumberFormat="1" applyFont="1" applyFill="1" applyBorder="1" applyAlignment="1">
      <alignment horizontal="center" vertical="center"/>
    </xf>
    <xf numFmtId="165" fontId="7" fillId="9" borderId="6" xfId="0" applyNumberFormat="1" applyFont="1" applyFill="1" applyBorder="1" applyAlignment="1">
      <alignment horizontal="center" vertical="center"/>
    </xf>
    <xf numFmtId="4" fontId="7" fillId="9" borderId="22" xfId="0" applyNumberFormat="1" applyFont="1" applyFill="1" applyBorder="1" applyAlignment="1">
      <alignment horizontal="center" vertical="center"/>
    </xf>
    <xf numFmtId="165" fontId="7" fillId="9" borderId="22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" fontId="7" fillId="9" borderId="5" xfId="0" applyNumberFormat="1" applyFont="1" applyFill="1" applyBorder="1" applyAlignment="1">
      <alignment horizontal="center" vertical="center"/>
    </xf>
    <xf numFmtId="165" fontId="7" fillId="9" borderId="13" xfId="0" applyNumberFormat="1" applyFont="1" applyFill="1" applyBorder="1" applyAlignment="1">
      <alignment horizontal="center" vertical="center"/>
    </xf>
    <xf numFmtId="165" fontId="7" fillId="9" borderId="14" xfId="0" applyNumberFormat="1" applyFont="1" applyFill="1" applyBorder="1" applyAlignment="1">
      <alignment horizontal="center" vertical="center"/>
    </xf>
    <xf numFmtId="165" fontId="7" fillId="9" borderId="59" xfId="0" applyNumberFormat="1" applyFont="1" applyFill="1" applyBorder="1" applyAlignment="1">
      <alignment horizontal="center" vertical="center"/>
    </xf>
    <xf numFmtId="3" fontId="5" fillId="8" borderId="1" xfId="0" applyNumberFormat="1" applyFont="1" applyFill="1" applyBorder="1" applyAlignment="1">
      <alignment horizontal="center" vertical="center"/>
    </xf>
    <xf numFmtId="165" fontId="7" fillId="10" borderId="5" xfId="0" applyNumberFormat="1" applyFont="1" applyFill="1" applyBorder="1" applyAlignment="1">
      <alignment horizontal="center" vertical="center"/>
    </xf>
    <xf numFmtId="165" fontId="7" fillId="10" borderId="27" xfId="0" applyNumberFormat="1" applyFont="1" applyFill="1" applyBorder="1" applyAlignment="1">
      <alignment horizontal="center" vertical="center"/>
    </xf>
    <xf numFmtId="4" fontId="7" fillId="10" borderId="5" xfId="0" applyNumberFormat="1" applyFont="1" applyFill="1" applyBorder="1" applyAlignment="1">
      <alignment horizontal="center" vertical="center"/>
    </xf>
    <xf numFmtId="165" fontId="7" fillId="12" borderId="5" xfId="0" applyNumberFormat="1" applyFont="1" applyFill="1" applyBorder="1" applyAlignment="1">
      <alignment horizontal="center" vertical="center"/>
    </xf>
    <xf numFmtId="165" fontId="7" fillId="12" borderId="6" xfId="0" applyNumberFormat="1" applyFont="1" applyFill="1" applyBorder="1" applyAlignment="1">
      <alignment horizontal="center" vertical="center"/>
    </xf>
    <xf numFmtId="4" fontId="7" fillId="12" borderId="5" xfId="0" applyNumberFormat="1" applyFont="1" applyFill="1" applyBorder="1" applyAlignment="1">
      <alignment horizontal="center" vertical="center"/>
    </xf>
    <xf numFmtId="165" fontId="7" fillId="13" borderId="5" xfId="0" applyNumberFormat="1" applyFont="1" applyFill="1" applyBorder="1" applyAlignment="1">
      <alignment horizontal="center" vertical="center"/>
    </xf>
    <xf numFmtId="165" fontId="7" fillId="13" borderId="6" xfId="0" applyNumberFormat="1" applyFont="1" applyFill="1" applyBorder="1" applyAlignment="1">
      <alignment horizontal="center" vertical="center"/>
    </xf>
    <xf numFmtId="4" fontId="7" fillId="14" borderId="5" xfId="0" applyNumberFormat="1" applyFont="1" applyFill="1" applyBorder="1" applyAlignment="1">
      <alignment horizontal="center" vertical="center"/>
    </xf>
    <xf numFmtId="165" fontId="7" fillId="14" borderId="5" xfId="0" applyNumberFormat="1" applyFont="1" applyFill="1" applyBorder="1" applyAlignment="1">
      <alignment horizontal="center" vertical="center"/>
    </xf>
    <xf numFmtId="165" fontId="7" fillId="13" borderId="48" xfId="0" applyNumberFormat="1" applyFont="1" applyFill="1" applyBorder="1" applyAlignment="1">
      <alignment horizontal="center" vertical="center"/>
    </xf>
    <xf numFmtId="4" fontId="7" fillId="13" borderId="22" xfId="0" applyNumberFormat="1" applyFont="1" applyFill="1" applyBorder="1" applyAlignment="1">
      <alignment horizontal="center" vertical="center"/>
    </xf>
    <xf numFmtId="165" fontId="7" fillId="13" borderId="22" xfId="0" applyNumberFormat="1" applyFont="1" applyFill="1" applyBorder="1" applyAlignment="1">
      <alignment horizontal="center" vertical="center"/>
    </xf>
    <xf numFmtId="4" fontId="7" fillId="13" borderId="5" xfId="0" applyNumberFormat="1" applyFont="1" applyFill="1" applyBorder="1" applyAlignment="1">
      <alignment horizontal="center" vertical="center"/>
    </xf>
    <xf numFmtId="165" fontId="7" fillId="15" borderId="5" xfId="0" applyNumberFormat="1" applyFont="1" applyFill="1" applyBorder="1" applyAlignment="1">
      <alignment horizontal="center" vertical="center"/>
    </xf>
    <xf numFmtId="165" fontId="7" fillId="15" borderId="48" xfId="0" applyNumberFormat="1" applyFont="1" applyFill="1" applyBorder="1" applyAlignment="1">
      <alignment horizontal="center" vertical="center"/>
    </xf>
    <xf numFmtId="165" fontId="7" fillId="15" borderId="6" xfId="0" applyNumberFormat="1" applyFont="1" applyFill="1" applyBorder="1" applyAlignment="1">
      <alignment horizontal="center" vertical="center"/>
    </xf>
    <xf numFmtId="4" fontId="7" fillId="16" borderId="22" xfId="0" applyNumberFormat="1" applyFont="1" applyFill="1" applyBorder="1" applyAlignment="1">
      <alignment horizontal="center" vertical="center"/>
    </xf>
    <xf numFmtId="165" fontId="7" fillId="16" borderId="22" xfId="0" applyNumberFormat="1" applyFont="1" applyFill="1" applyBorder="1" applyAlignment="1">
      <alignment horizontal="center" vertical="center"/>
    </xf>
    <xf numFmtId="4" fontId="7" fillId="16" borderId="5" xfId="0" applyNumberFormat="1" applyFont="1" applyFill="1" applyBorder="1" applyAlignment="1">
      <alignment horizontal="center" vertical="center"/>
    </xf>
    <xf numFmtId="165" fontId="7" fillId="16" borderId="5" xfId="0" applyNumberFormat="1" applyFont="1" applyFill="1" applyBorder="1" applyAlignment="1">
      <alignment horizontal="center" vertical="center"/>
    </xf>
    <xf numFmtId="165" fontId="7" fillId="17" borderId="5" xfId="0" applyNumberFormat="1" applyFont="1" applyFill="1" applyBorder="1" applyAlignment="1">
      <alignment horizontal="center" vertical="center"/>
    </xf>
    <xf numFmtId="165" fontId="7" fillId="17" borderId="6" xfId="0" applyNumberFormat="1" applyFont="1" applyFill="1" applyBorder="1" applyAlignment="1">
      <alignment horizontal="center" vertical="center"/>
    </xf>
    <xf numFmtId="4" fontId="7" fillId="17" borderId="5" xfId="0" applyNumberFormat="1" applyFont="1" applyFill="1" applyBorder="1" applyAlignment="1">
      <alignment horizontal="center" vertical="center"/>
    </xf>
    <xf numFmtId="165" fontId="7" fillId="16" borderId="48" xfId="0" applyNumberFormat="1" applyFont="1" applyFill="1" applyBorder="1" applyAlignment="1">
      <alignment horizontal="center" vertical="center"/>
    </xf>
    <xf numFmtId="165" fontId="7" fillId="16" borderId="6" xfId="0" applyNumberFormat="1" applyFont="1" applyFill="1" applyBorder="1" applyAlignment="1">
      <alignment horizontal="center" vertical="center"/>
    </xf>
    <xf numFmtId="165" fontId="7" fillId="17" borderId="48" xfId="0" applyNumberFormat="1" applyFont="1" applyFill="1" applyBorder="1" applyAlignment="1">
      <alignment horizontal="center" vertical="center"/>
    </xf>
    <xf numFmtId="4" fontId="7" fillId="17" borderId="22" xfId="0" applyNumberFormat="1" applyFont="1" applyFill="1" applyBorder="1" applyAlignment="1">
      <alignment horizontal="center" vertical="center"/>
    </xf>
    <xf numFmtId="165" fontId="7" fillId="17" borderId="22" xfId="0" applyNumberFormat="1" applyFont="1" applyFill="1" applyBorder="1" applyAlignment="1">
      <alignment horizontal="center" vertical="center"/>
    </xf>
    <xf numFmtId="165" fontId="7" fillId="16" borderId="61" xfId="0" applyNumberFormat="1" applyFont="1" applyFill="1" applyBorder="1" applyAlignment="1">
      <alignment horizontal="center" vertical="center"/>
    </xf>
    <xf numFmtId="165" fontId="7" fillId="16" borderId="12" xfId="0" applyNumberFormat="1" applyFont="1" applyFill="1" applyBorder="1" applyAlignment="1">
      <alignment horizontal="center" vertical="center"/>
    </xf>
    <xf numFmtId="165" fontId="7" fillId="16" borderId="62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7" fillId="18" borderId="5" xfId="0" applyNumberFormat="1" applyFont="1" applyFill="1" applyBorder="1" applyAlignment="1">
      <alignment horizontal="center" vertical="center"/>
    </xf>
    <xf numFmtId="165" fontId="7" fillId="18" borderId="6" xfId="0" applyNumberFormat="1" applyFont="1" applyFill="1" applyBorder="1" applyAlignment="1">
      <alignment horizontal="center" vertical="center"/>
    </xf>
    <xf numFmtId="4" fontId="7" fillId="19" borderId="5" xfId="0" applyNumberFormat="1" applyFont="1" applyFill="1" applyBorder="1" applyAlignment="1">
      <alignment horizontal="center" vertical="center"/>
    </xf>
    <xf numFmtId="165" fontId="7" fillId="19" borderId="5" xfId="0" applyNumberFormat="1" applyFont="1" applyFill="1" applyBorder="1" applyAlignment="1">
      <alignment horizontal="center" vertical="center"/>
    </xf>
    <xf numFmtId="4" fontId="7" fillId="18" borderId="5" xfId="0" applyNumberFormat="1" applyFont="1" applyFill="1" applyBorder="1" applyAlignment="1">
      <alignment horizontal="center" vertical="center"/>
    </xf>
    <xf numFmtId="165" fontId="7" fillId="20" borderId="5" xfId="0" applyNumberFormat="1" applyFont="1" applyFill="1" applyBorder="1" applyAlignment="1">
      <alignment horizontal="center" vertical="center"/>
    </xf>
    <xf numFmtId="165" fontId="7" fillId="20" borderId="6" xfId="0" applyNumberFormat="1" applyFont="1" applyFill="1" applyBorder="1" applyAlignment="1">
      <alignment horizontal="center" vertical="center"/>
    </xf>
    <xf numFmtId="4" fontId="7" fillId="20" borderId="5" xfId="0" applyNumberFormat="1" applyFont="1" applyFill="1" applyBorder="1" applyAlignment="1">
      <alignment horizontal="center" vertical="center"/>
    </xf>
    <xf numFmtId="165" fontId="7" fillId="10" borderId="6" xfId="0" applyNumberFormat="1" applyFont="1" applyFill="1" applyBorder="1" applyAlignment="1">
      <alignment horizontal="center" vertical="center"/>
    </xf>
    <xf numFmtId="165" fontId="7" fillId="21" borderId="5" xfId="0" applyNumberFormat="1" applyFont="1" applyFill="1" applyBorder="1" applyAlignment="1">
      <alignment horizontal="center" vertical="center"/>
    </xf>
    <xf numFmtId="4" fontId="7" fillId="21" borderId="5" xfId="0" applyNumberFormat="1" applyFont="1" applyFill="1" applyBorder="1" applyAlignment="1">
      <alignment horizontal="center" vertical="center"/>
    </xf>
    <xf numFmtId="165" fontId="7" fillId="22" borderId="5" xfId="0" applyNumberFormat="1" applyFont="1" applyFill="1" applyBorder="1" applyAlignment="1">
      <alignment horizontal="center" vertical="center"/>
    </xf>
    <xf numFmtId="165" fontId="7" fillId="23" borderId="5" xfId="0" applyNumberFormat="1" applyFont="1" applyFill="1" applyBorder="1" applyAlignment="1">
      <alignment horizontal="center" vertical="center"/>
    </xf>
    <xf numFmtId="4" fontId="7" fillId="23" borderId="5" xfId="0" applyNumberFormat="1" applyFont="1" applyFill="1" applyBorder="1" applyAlignment="1">
      <alignment horizontal="center" vertical="center"/>
    </xf>
    <xf numFmtId="165" fontId="5" fillId="8" borderId="1" xfId="0" applyNumberFormat="1" applyFont="1" applyFill="1" applyBorder="1" applyAlignment="1">
      <alignment horizontal="center" vertical="center"/>
    </xf>
    <xf numFmtId="165" fontId="34" fillId="7" borderId="15" xfId="2" applyNumberFormat="1" applyFont="1" applyFill="1" applyBorder="1" applyAlignment="1">
      <alignment horizontal="center" vertical="center" wrapText="1"/>
    </xf>
    <xf numFmtId="165" fontId="34" fillId="7" borderId="20" xfId="2" applyNumberFormat="1" applyFont="1" applyFill="1" applyBorder="1" applyAlignment="1">
      <alignment horizontal="center" vertical="center" wrapText="1"/>
    </xf>
    <xf numFmtId="165" fontId="34" fillId="7" borderId="18" xfId="2" applyNumberFormat="1" applyFont="1" applyFill="1" applyBorder="1" applyAlignment="1">
      <alignment horizontal="center" vertical="center"/>
    </xf>
    <xf numFmtId="165" fontId="34" fillId="7" borderId="19" xfId="2" applyNumberFormat="1" applyFont="1" applyFill="1" applyBorder="1" applyAlignment="1">
      <alignment horizontal="center" vertical="center"/>
    </xf>
    <xf numFmtId="1" fontId="6" fillId="25" borderId="1" xfId="10" applyNumberFormat="1" applyFont="1" applyFill="1" applyBorder="1" applyAlignment="1">
      <alignment horizontal="left" vertical="center"/>
    </xf>
    <xf numFmtId="165" fontId="5" fillId="0" borderId="1" xfId="2" applyNumberFormat="1" applyFont="1" applyFill="1" applyBorder="1" applyAlignment="1">
      <alignment horizontal="center" vertical="center"/>
    </xf>
    <xf numFmtId="165" fontId="6" fillId="0" borderId="1" xfId="2" applyNumberFormat="1" applyFont="1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horizontal="right" vertical="center"/>
    </xf>
    <xf numFmtId="165" fontId="53" fillId="7" borderId="63" xfId="2" applyNumberFormat="1" applyFont="1" applyFill="1" applyBorder="1" applyAlignment="1">
      <alignment horizontal="center" vertical="center"/>
    </xf>
    <xf numFmtId="165" fontId="53" fillId="7" borderId="64" xfId="2" applyNumberFormat="1" applyFont="1" applyFill="1" applyBorder="1" applyAlignment="1">
      <alignment horizontal="center" vertical="center"/>
    </xf>
    <xf numFmtId="165" fontId="53" fillId="7" borderId="65" xfId="2" applyNumberFormat="1" applyFont="1" applyFill="1" applyBorder="1" applyAlignment="1">
      <alignment horizontal="center" vertical="center" wrapText="1"/>
    </xf>
    <xf numFmtId="165" fontId="53" fillId="7" borderId="64" xfId="2" applyNumberFormat="1" applyFont="1" applyFill="1" applyBorder="1" applyAlignment="1">
      <alignment horizontal="center" vertical="center"/>
    </xf>
    <xf numFmtId="165" fontId="53" fillId="7" borderId="65" xfId="2" applyNumberFormat="1" applyFont="1" applyFill="1" applyBorder="1" applyAlignment="1">
      <alignment horizontal="center" vertical="center"/>
    </xf>
    <xf numFmtId="165" fontId="53" fillId="7" borderId="64" xfId="2" applyNumberFormat="1" applyFont="1" applyFill="1" applyBorder="1" applyAlignment="1">
      <alignment horizontal="center" vertical="center" wrapText="1"/>
    </xf>
    <xf numFmtId="165" fontId="32" fillId="0" borderId="54" xfId="2" applyNumberFormat="1" applyFont="1" applyFill="1" applyBorder="1" applyAlignment="1">
      <alignment vertical="center"/>
    </xf>
    <xf numFmtId="165" fontId="19" fillId="4" borderId="66" xfId="2" applyNumberFormat="1" applyFont="1" applyFill="1" applyBorder="1" applyAlignment="1">
      <alignment horizontal="center" vertical="center" wrapText="1"/>
    </xf>
    <xf numFmtId="165" fontId="19" fillId="8" borderId="67" xfId="2" applyNumberFormat="1" applyFont="1" applyFill="1" applyBorder="1" applyAlignment="1">
      <alignment horizontal="center" vertical="center"/>
    </xf>
    <xf numFmtId="165" fontId="19" fillId="8" borderId="45" xfId="2" applyNumberFormat="1" applyFont="1" applyFill="1" applyBorder="1" applyAlignment="1">
      <alignment horizontal="right" vertical="center"/>
    </xf>
    <xf numFmtId="165" fontId="19" fillId="8" borderId="2" xfId="2" applyNumberFormat="1" applyFont="1" applyFill="1" applyBorder="1" applyAlignment="1">
      <alignment horizontal="right" vertical="center"/>
    </xf>
    <xf numFmtId="165" fontId="19" fillId="0" borderId="2" xfId="2" applyNumberFormat="1" applyFont="1" applyFill="1" applyBorder="1" applyAlignment="1">
      <alignment vertical="center"/>
    </xf>
    <xf numFmtId="49" fontId="19" fillId="4" borderId="67" xfId="2" applyNumberFormat="1" applyFont="1" applyFill="1" applyBorder="1" applyAlignment="1">
      <alignment horizontal="center" vertical="center"/>
    </xf>
    <xf numFmtId="165" fontId="19" fillId="8" borderId="2" xfId="2" applyNumberFormat="1" applyFont="1" applyFill="1" applyBorder="1" applyAlignment="1">
      <alignment vertical="center"/>
    </xf>
    <xf numFmtId="165" fontId="19" fillId="8" borderId="45" xfId="4" applyNumberFormat="1" applyFont="1" applyFill="1" applyBorder="1" applyAlignment="1">
      <alignment horizontal="right" vertical="center"/>
    </xf>
    <xf numFmtId="0" fontId="19" fillId="4" borderId="67" xfId="2" applyFont="1" applyFill="1" applyBorder="1" applyAlignment="1">
      <alignment horizontal="center" vertical="center"/>
    </xf>
    <xf numFmtId="165" fontId="19" fillId="8" borderId="2" xfId="4" applyNumberFormat="1" applyFont="1" applyFill="1" applyBorder="1" applyAlignment="1">
      <alignment horizontal="right" vertical="center"/>
    </xf>
    <xf numFmtId="17" fontId="19" fillId="0" borderId="67" xfId="2" applyNumberFormat="1" applyFont="1" applyFill="1" applyBorder="1" applyAlignment="1">
      <alignment horizontal="center" vertical="center"/>
    </xf>
    <xf numFmtId="165" fontId="19" fillId="4" borderId="68" xfId="2" applyNumberFormat="1" applyFont="1" applyFill="1" applyBorder="1" applyAlignment="1">
      <alignment horizontal="center" vertical="center" wrapText="1"/>
    </xf>
    <xf numFmtId="165" fontId="19" fillId="0" borderId="66" xfId="2" applyNumberFormat="1" applyFont="1" applyFill="1" applyBorder="1" applyAlignment="1">
      <alignment horizontal="center" vertical="center" wrapText="1"/>
    </xf>
    <xf numFmtId="49" fontId="19" fillId="0" borderId="67" xfId="2" applyNumberFormat="1" applyFont="1" applyFill="1" applyBorder="1" applyAlignment="1">
      <alignment horizontal="center" vertical="center"/>
    </xf>
    <xf numFmtId="165" fontId="19" fillId="0" borderId="45" xfId="4" applyNumberFormat="1" applyFont="1" applyBorder="1" applyAlignment="1">
      <alignment horizontal="right" vertical="center"/>
    </xf>
    <xf numFmtId="165" fontId="19" fillId="0" borderId="2" xfId="4" applyNumberFormat="1" applyFont="1" applyBorder="1" applyAlignment="1">
      <alignment horizontal="right" vertical="center"/>
    </xf>
    <xf numFmtId="165" fontId="19" fillId="0" borderId="45" xfId="2" applyNumberFormat="1" applyFont="1" applyFill="1" applyBorder="1" applyAlignment="1">
      <alignment vertical="center"/>
    </xf>
    <xf numFmtId="0" fontId="19" fillId="0" borderId="67" xfId="2" applyFont="1" applyFill="1" applyBorder="1" applyAlignment="1">
      <alignment horizontal="center" vertical="center"/>
    </xf>
    <xf numFmtId="165" fontId="19" fillId="0" borderId="68" xfId="2" applyNumberFormat="1" applyFont="1" applyFill="1" applyBorder="1" applyAlignment="1">
      <alignment horizontal="center" vertical="center" wrapText="1"/>
    </xf>
    <xf numFmtId="165" fontId="19" fillId="0" borderId="45" xfId="2" applyNumberFormat="1" applyFont="1" applyFill="1" applyBorder="1" applyAlignment="1">
      <alignment horizontal="right" vertical="center"/>
    </xf>
    <xf numFmtId="165" fontId="19" fillId="0" borderId="69" xfId="2" applyNumberFormat="1" applyFont="1" applyFill="1" applyBorder="1" applyAlignment="1">
      <alignment horizontal="center" vertical="center" wrapText="1"/>
    </xf>
    <xf numFmtId="165" fontId="54" fillId="0" borderId="1" xfId="2" applyNumberFormat="1" applyFont="1" applyFill="1" applyBorder="1" applyAlignment="1">
      <alignment vertical="center"/>
    </xf>
    <xf numFmtId="165" fontId="19" fillId="0" borderId="21" xfId="2" applyNumberFormat="1" applyFont="1" applyFill="1" applyBorder="1" applyAlignment="1">
      <alignment horizontal="center" vertical="center" wrapText="1"/>
    </xf>
  </cellXfs>
  <cellStyles count="13">
    <cellStyle name="Excel_BuiltIn_Nota 1" xfId="1"/>
    <cellStyle name="Excel_BuiltIn_Saída 1" xfId="2"/>
    <cellStyle name="Excel_BuiltIn_Texto de Aviso 1" xfId="3"/>
    <cellStyle name="Hiperlink" xfId="4" builtinId="8"/>
    <cellStyle name="Normal" xfId="0" builtinId="0"/>
    <cellStyle name="Vírgula 2" xfId="5"/>
    <cellStyle name="Vírgula 2 2" xfId="6"/>
    <cellStyle name="Vírgula 2 2 2" xfId="7"/>
    <cellStyle name="Vírgula 2 3" xfId="8"/>
    <cellStyle name="Vírgula 6" xfId="9"/>
    <cellStyle name="Vírgula 6 2" xfId="10"/>
    <cellStyle name="Vírgula 6 2 2" xfId="11"/>
    <cellStyle name="Vírgula 6 3" xfId="12"/>
  </cellStyles>
  <dxfs count="0"/>
  <tableStyles count="0" defaultTableStyle="TableStyleMedium2" defaultPivotStyle="PivotStyleLight16"/>
  <colors>
    <mruColors>
      <color rgb="FFD5FFE8"/>
      <color rgb="FFFECEC6"/>
      <color rgb="FFE1FFE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#'Amendoim 1a'!A1"/><Relationship Id="rId18" Type="http://schemas.openxmlformats.org/officeDocument/2006/relationships/hyperlink" Target="#'Arroz Total'!Area_de_impressao"/><Relationship Id="rId26" Type="http://schemas.openxmlformats.org/officeDocument/2006/relationships/hyperlink" Target="#'Feij&#227;o 2a Total'!Area_de_impressao"/><Relationship Id="rId39" Type="http://schemas.openxmlformats.org/officeDocument/2006/relationships/hyperlink" Target="#'Milho 2a'!Area_de_impressao"/><Relationship Id="rId3" Type="http://schemas.openxmlformats.org/officeDocument/2006/relationships/image" Target="../media/image3.png"/><Relationship Id="rId21" Type="http://schemas.openxmlformats.org/officeDocument/2006/relationships/hyperlink" Target="#'Feij&#227;o 1a Caupi'!Area_de_impressao"/><Relationship Id="rId34" Type="http://schemas.openxmlformats.org/officeDocument/2006/relationships/hyperlink" Target="#'Feij&#227;o Total'!Area_de_impressao"/><Relationship Id="rId42" Type="http://schemas.openxmlformats.org/officeDocument/2006/relationships/hyperlink" Target="#Soja!Area_de_impressao"/><Relationship Id="rId47" Type="http://schemas.openxmlformats.org/officeDocument/2006/relationships/hyperlink" Target="#'Cevada '!Area_de_impressao"/><Relationship Id="rId50" Type="http://schemas.openxmlformats.org/officeDocument/2006/relationships/hyperlink" Target="#Suprimento!A1"/><Relationship Id="rId7" Type="http://schemas.openxmlformats.org/officeDocument/2006/relationships/hyperlink" Target="#'Brasil total por UF'!A1"/><Relationship Id="rId12" Type="http://schemas.openxmlformats.org/officeDocument/2006/relationships/hyperlink" Target="#'Algod&#227;o Rendimento'!A1"/><Relationship Id="rId17" Type="http://schemas.openxmlformats.org/officeDocument/2006/relationships/hyperlink" Target="#'Arroz Irrigado'!Area_de_impressao"/><Relationship Id="rId25" Type="http://schemas.openxmlformats.org/officeDocument/2006/relationships/hyperlink" Target="#'Feij&#227;o 2a Caupi'!Area_de_impressao"/><Relationship Id="rId33" Type="http://schemas.openxmlformats.org/officeDocument/2006/relationships/hyperlink" Target="#'Feij&#227;o Caupi Total'!Area_de_impressao"/><Relationship Id="rId38" Type="http://schemas.openxmlformats.org/officeDocument/2006/relationships/hyperlink" Target="#'Milho 1a'!Area_de_impressao"/><Relationship Id="rId46" Type="http://schemas.openxmlformats.org/officeDocument/2006/relationships/hyperlink" Target="#'Centeio '!Area_de_impressao"/><Relationship Id="rId2" Type="http://schemas.openxmlformats.org/officeDocument/2006/relationships/image" Target="../media/image2.png"/><Relationship Id="rId16" Type="http://schemas.openxmlformats.org/officeDocument/2006/relationships/hyperlink" Target="#'Arroz Sequeiro'!Area_de_impressao"/><Relationship Id="rId20" Type="http://schemas.openxmlformats.org/officeDocument/2006/relationships/hyperlink" Target="#'Feij&#227;o 1a Preto'!Area_de_impressao"/><Relationship Id="rId29" Type="http://schemas.openxmlformats.org/officeDocument/2006/relationships/hyperlink" Target="#'Feij&#227;o 3a Caupi'!Area_de_impressao"/><Relationship Id="rId41" Type="http://schemas.openxmlformats.org/officeDocument/2006/relationships/hyperlink" Target="#'Milho Total'!Area_de_impressao"/><Relationship Id="rId1" Type="http://schemas.openxmlformats.org/officeDocument/2006/relationships/image" Target="../media/image1.png"/><Relationship Id="rId6" Type="http://schemas.openxmlformats.org/officeDocument/2006/relationships/hyperlink" Target="#Produ&#231;&#227;o_Brasil!A1"/><Relationship Id="rId11" Type="http://schemas.openxmlformats.org/officeDocument/2006/relationships/hyperlink" Target="#'Algodao Total'!Area_de_impressao"/><Relationship Id="rId24" Type="http://schemas.openxmlformats.org/officeDocument/2006/relationships/hyperlink" Target="#'Feij&#227;o 2a Preto'!Area_de_impressao"/><Relationship Id="rId32" Type="http://schemas.openxmlformats.org/officeDocument/2006/relationships/hyperlink" Target="#'Feij&#227;o Preto Total'!Area_de_impressao"/><Relationship Id="rId37" Type="http://schemas.openxmlformats.org/officeDocument/2006/relationships/hyperlink" Target="#Mamona!Area_de_impressao"/><Relationship Id="rId40" Type="http://schemas.openxmlformats.org/officeDocument/2006/relationships/hyperlink" Target="#'Milho 3a'!Area_de_impressao"/><Relationship Id="rId45" Type="http://schemas.openxmlformats.org/officeDocument/2006/relationships/hyperlink" Target="#'Canola '!Area_de_impressao"/><Relationship Id="rId5" Type="http://schemas.openxmlformats.org/officeDocument/2006/relationships/hyperlink" Target="#Produtividade_Brasil!A1"/><Relationship Id="rId15" Type="http://schemas.openxmlformats.org/officeDocument/2006/relationships/hyperlink" Target="#'Amendoim Total'!Area_de_impressao"/><Relationship Id="rId23" Type="http://schemas.openxmlformats.org/officeDocument/2006/relationships/hyperlink" Target="#'Feij&#227;o 2a Cores'!Area_de_impressao"/><Relationship Id="rId28" Type="http://schemas.openxmlformats.org/officeDocument/2006/relationships/hyperlink" Target="#'Feij&#227;o 3a Preto'!Area_de_impressao"/><Relationship Id="rId36" Type="http://schemas.openxmlformats.org/officeDocument/2006/relationships/hyperlink" Target="#Girassol!Area_de_impressao"/><Relationship Id="rId49" Type="http://schemas.openxmlformats.org/officeDocument/2006/relationships/hyperlink" Target="#Triticale!Area_de_impressao"/><Relationship Id="rId10" Type="http://schemas.openxmlformats.org/officeDocument/2006/relationships/hyperlink" Target="#'Caro&#231;o de Algod&#227;o'!A1"/><Relationship Id="rId19" Type="http://schemas.openxmlformats.org/officeDocument/2006/relationships/hyperlink" Target="#'Feij&#227;o 1a Cores'!Area_de_impressao"/><Relationship Id="rId31" Type="http://schemas.openxmlformats.org/officeDocument/2006/relationships/hyperlink" Target="#'Feij&#227;o Cores Total'!Area_de_impressao"/><Relationship Id="rId44" Type="http://schemas.openxmlformats.org/officeDocument/2006/relationships/hyperlink" Target="#'Aveia '!Area_de_impressao"/><Relationship Id="rId4" Type="http://schemas.openxmlformats.org/officeDocument/2006/relationships/hyperlink" Target="#&#193;rea_Brasil!Area_de_impressao"/><Relationship Id="rId9" Type="http://schemas.openxmlformats.org/officeDocument/2006/relationships/hyperlink" Target="#'Algodao em Pluma'!A1"/><Relationship Id="rId14" Type="http://schemas.openxmlformats.org/officeDocument/2006/relationships/hyperlink" Target="#'Amendoim 2a'!A1"/><Relationship Id="rId22" Type="http://schemas.openxmlformats.org/officeDocument/2006/relationships/hyperlink" Target="#'Feij&#227;o 1a Total'!Area_de_impressao"/><Relationship Id="rId27" Type="http://schemas.openxmlformats.org/officeDocument/2006/relationships/hyperlink" Target="#'Feij&#227;o 3a Cores'!Area_de_impressao"/><Relationship Id="rId30" Type="http://schemas.openxmlformats.org/officeDocument/2006/relationships/hyperlink" Target="#'Feij&#227;o 3a Total'!Area_de_impressao"/><Relationship Id="rId35" Type="http://schemas.openxmlformats.org/officeDocument/2006/relationships/hyperlink" Target="#Gergelim!Area_de_impressao"/><Relationship Id="rId43" Type="http://schemas.openxmlformats.org/officeDocument/2006/relationships/hyperlink" Target="#Sorgo!Area_de_impressao"/><Relationship Id="rId48" Type="http://schemas.openxmlformats.org/officeDocument/2006/relationships/hyperlink" Target="#'Trigo '!Area_de_impressao"/><Relationship Id="rId8" Type="http://schemas.openxmlformats.org/officeDocument/2006/relationships/hyperlink" Target="#'Brasil - Total por Produto'!A1"/><Relationship Id="rId51" Type="http://schemas.openxmlformats.org/officeDocument/2006/relationships/hyperlink" Target="#'Suprimento - Soja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5.png"/><Relationship Id="rId1" Type="http://schemas.openxmlformats.org/officeDocument/2006/relationships/image" Target="../media/image6.png"/><Relationship Id="rId4" Type="http://schemas.openxmlformats.org/officeDocument/2006/relationships/hyperlink" Target="#Principal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5.png"/><Relationship Id="rId1" Type="http://schemas.openxmlformats.org/officeDocument/2006/relationships/image" Target="../media/image6.png"/><Relationship Id="rId6" Type="http://schemas.openxmlformats.org/officeDocument/2006/relationships/hyperlink" Target="#Principal!A1"/><Relationship Id="rId5" Type="http://schemas.openxmlformats.org/officeDocument/2006/relationships/image" Target="../media/image9.png"/><Relationship Id="rId4" Type="http://schemas.openxmlformats.org/officeDocument/2006/relationships/image" Target="../media/image7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5.png"/><Relationship Id="rId1" Type="http://schemas.openxmlformats.org/officeDocument/2006/relationships/image" Target="../media/image6.png"/><Relationship Id="rId4" Type="http://schemas.openxmlformats.org/officeDocument/2006/relationships/hyperlink" Target="#Principal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1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1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5.png"/><Relationship Id="rId1" Type="http://schemas.openxmlformats.org/officeDocument/2006/relationships/image" Target="../media/image11.png"/><Relationship Id="rId4" Type="http://schemas.openxmlformats.org/officeDocument/2006/relationships/hyperlink" Target="#Principal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4.png"/><Relationship Id="rId1" Type="http://schemas.openxmlformats.org/officeDocument/2006/relationships/image" Target="../media/image13.png"/><Relationship Id="rId4" Type="http://schemas.openxmlformats.org/officeDocument/2006/relationships/hyperlink" Target="#Principal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5.png"/><Relationship Id="rId1" Type="http://schemas.openxmlformats.org/officeDocument/2006/relationships/image" Target="../media/image13.png"/><Relationship Id="rId4" Type="http://schemas.openxmlformats.org/officeDocument/2006/relationships/hyperlink" Target="#Principal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6.png"/><Relationship Id="rId1" Type="http://schemas.openxmlformats.org/officeDocument/2006/relationships/image" Target="../media/image13.png"/><Relationship Id="rId4" Type="http://schemas.openxmlformats.org/officeDocument/2006/relationships/hyperlink" Target="#Principal!A1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7.png"/><Relationship Id="rId1" Type="http://schemas.openxmlformats.org/officeDocument/2006/relationships/image" Target="../media/image13.png"/><Relationship Id="rId4" Type="http://schemas.openxmlformats.org/officeDocument/2006/relationships/hyperlink" Target="#Principal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5.png"/><Relationship Id="rId1" Type="http://schemas.openxmlformats.org/officeDocument/2006/relationships/image" Target="../media/image18.png"/><Relationship Id="rId4" Type="http://schemas.openxmlformats.org/officeDocument/2006/relationships/hyperlink" Target="#Principal!A1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5.png"/><Relationship Id="rId1" Type="http://schemas.openxmlformats.org/officeDocument/2006/relationships/image" Target="../media/image18.png"/><Relationship Id="rId4" Type="http://schemas.openxmlformats.org/officeDocument/2006/relationships/hyperlink" Target="#Principal!A1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5.png"/><Relationship Id="rId1" Type="http://schemas.openxmlformats.org/officeDocument/2006/relationships/image" Target="../media/image18.png"/><Relationship Id="rId4" Type="http://schemas.openxmlformats.org/officeDocument/2006/relationships/hyperlink" Target="#Principal!A1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5.png"/><Relationship Id="rId1" Type="http://schemas.openxmlformats.org/officeDocument/2006/relationships/image" Target="../media/image18.png"/><Relationship Id="rId4" Type="http://schemas.openxmlformats.org/officeDocument/2006/relationships/hyperlink" Target="#Principal!A1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5.png"/><Relationship Id="rId1" Type="http://schemas.openxmlformats.org/officeDocument/2006/relationships/image" Target="../media/image18.png"/><Relationship Id="rId4" Type="http://schemas.openxmlformats.org/officeDocument/2006/relationships/hyperlink" Target="#Principal!A1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5.png"/><Relationship Id="rId1" Type="http://schemas.openxmlformats.org/officeDocument/2006/relationships/image" Target="../media/image18.png"/><Relationship Id="rId4" Type="http://schemas.openxmlformats.org/officeDocument/2006/relationships/hyperlink" Target="#Principal!A1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5.png"/><Relationship Id="rId1" Type="http://schemas.openxmlformats.org/officeDocument/2006/relationships/image" Target="../media/image18.png"/><Relationship Id="rId4" Type="http://schemas.openxmlformats.org/officeDocument/2006/relationships/hyperlink" Target="#Principal!A1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5.png"/><Relationship Id="rId1" Type="http://schemas.openxmlformats.org/officeDocument/2006/relationships/image" Target="../media/image18.png"/><Relationship Id="rId4" Type="http://schemas.openxmlformats.org/officeDocument/2006/relationships/hyperlink" Target="#Principal!A1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5.png"/><Relationship Id="rId1" Type="http://schemas.openxmlformats.org/officeDocument/2006/relationships/image" Target="../media/image18.png"/><Relationship Id="rId4" Type="http://schemas.openxmlformats.org/officeDocument/2006/relationships/hyperlink" Target="#Principal!A1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5.png"/><Relationship Id="rId1" Type="http://schemas.openxmlformats.org/officeDocument/2006/relationships/image" Target="../media/image18.png"/><Relationship Id="rId4" Type="http://schemas.openxmlformats.org/officeDocument/2006/relationships/hyperlink" Target="#Principal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5.png"/><Relationship Id="rId1" Type="http://schemas.openxmlformats.org/officeDocument/2006/relationships/image" Target="../media/image18.png"/><Relationship Id="rId4" Type="http://schemas.openxmlformats.org/officeDocument/2006/relationships/hyperlink" Target="#Principal!A1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5.png"/><Relationship Id="rId1" Type="http://schemas.openxmlformats.org/officeDocument/2006/relationships/image" Target="../media/image18.png"/><Relationship Id="rId4" Type="http://schemas.openxmlformats.org/officeDocument/2006/relationships/hyperlink" Target="#Principal!A1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5.png"/><Relationship Id="rId1" Type="http://schemas.openxmlformats.org/officeDocument/2006/relationships/image" Target="../media/image18.png"/><Relationship Id="rId4" Type="http://schemas.openxmlformats.org/officeDocument/2006/relationships/hyperlink" Target="#Principal!A1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5.png"/><Relationship Id="rId1" Type="http://schemas.openxmlformats.org/officeDocument/2006/relationships/image" Target="../media/image18.png"/><Relationship Id="rId4" Type="http://schemas.openxmlformats.org/officeDocument/2006/relationships/hyperlink" Target="#Principal!A1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5.png"/><Relationship Id="rId1" Type="http://schemas.openxmlformats.org/officeDocument/2006/relationships/image" Target="../media/image18.png"/><Relationship Id="rId4" Type="http://schemas.openxmlformats.org/officeDocument/2006/relationships/hyperlink" Target="#Principal!A1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5.png"/><Relationship Id="rId1" Type="http://schemas.openxmlformats.org/officeDocument/2006/relationships/image" Target="../media/image18.png"/><Relationship Id="rId4" Type="http://schemas.openxmlformats.org/officeDocument/2006/relationships/hyperlink" Target="#Principal!A1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5.png"/><Relationship Id="rId1" Type="http://schemas.openxmlformats.org/officeDocument/2006/relationships/image" Target="../media/image18.png"/><Relationship Id="rId4" Type="http://schemas.openxmlformats.org/officeDocument/2006/relationships/hyperlink" Target="#Principal!A1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5.png"/><Relationship Id="rId1" Type="http://schemas.openxmlformats.org/officeDocument/2006/relationships/image" Target="../media/image11.png"/><Relationship Id="rId4" Type="http://schemas.openxmlformats.org/officeDocument/2006/relationships/hyperlink" Target="#Principal!A1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5.png"/><Relationship Id="rId1" Type="http://schemas.openxmlformats.org/officeDocument/2006/relationships/image" Target="../media/image11.png"/><Relationship Id="rId4" Type="http://schemas.openxmlformats.org/officeDocument/2006/relationships/hyperlink" Target="#Principal!A1"/></Relationships>
</file>

<file path=xl/drawings/_rels/drawing3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5.png"/><Relationship Id="rId1" Type="http://schemas.openxmlformats.org/officeDocument/2006/relationships/image" Target="../media/image11.png"/><Relationship Id="rId4" Type="http://schemas.openxmlformats.org/officeDocument/2006/relationships/hyperlink" Target="#Principal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5.png"/><Relationship Id="rId1" Type="http://schemas.openxmlformats.org/officeDocument/2006/relationships/image" Target="../media/image21.png"/><Relationship Id="rId4" Type="http://schemas.openxmlformats.org/officeDocument/2006/relationships/hyperlink" Target="#Principal!A1"/></Relationships>
</file>

<file path=xl/drawings/_rels/drawing4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5.png"/><Relationship Id="rId1" Type="http://schemas.openxmlformats.org/officeDocument/2006/relationships/image" Target="../media/image21.png"/><Relationship Id="rId4" Type="http://schemas.openxmlformats.org/officeDocument/2006/relationships/hyperlink" Target="#Principal!A1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5.png"/><Relationship Id="rId1" Type="http://schemas.openxmlformats.org/officeDocument/2006/relationships/image" Target="../media/image21.png"/><Relationship Id="rId4" Type="http://schemas.openxmlformats.org/officeDocument/2006/relationships/hyperlink" Target="#Principal!A1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5.png"/><Relationship Id="rId1" Type="http://schemas.openxmlformats.org/officeDocument/2006/relationships/image" Target="../media/image21.png"/><Relationship Id="rId4" Type="http://schemas.openxmlformats.org/officeDocument/2006/relationships/hyperlink" Target="#Principal!A1"/></Relationships>
</file>

<file path=xl/drawings/_rels/drawing4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5.png"/><Relationship Id="rId1" Type="http://schemas.openxmlformats.org/officeDocument/2006/relationships/image" Target="../media/image21.png"/><Relationship Id="rId4" Type="http://schemas.openxmlformats.org/officeDocument/2006/relationships/hyperlink" Target="#Principal!A1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5.png"/><Relationship Id="rId1" Type="http://schemas.openxmlformats.org/officeDocument/2006/relationships/image" Target="../media/image21.png"/><Relationship Id="rId4" Type="http://schemas.openxmlformats.org/officeDocument/2006/relationships/hyperlink" Target="#Principal!A1"/></Relationships>
</file>

<file path=xl/drawings/_rels/drawing4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5.png"/><Relationship Id="rId1" Type="http://schemas.openxmlformats.org/officeDocument/2006/relationships/image" Target="../media/image21.png"/><Relationship Id="rId4" Type="http://schemas.openxmlformats.org/officeDocument/2006/relationships/hyperlink" Target="#Principal!A1"/></Relationships>
</file>

<file path=xl/drawings/_rels/drawing4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png"/><Relationship Id="rId2" Type="http://schemas.openxmlformats.org/officeDocument/2006/relationships/image" Target="../media/image5.png"/><Relationship Id="rId1" Type="http://schemas.openxmlformats.org/officeDocument/2006/relationships/image" Target="../media/image23.png"/><Relationship Id="rId4" Type="http://schemas.openxmlformats.org/officeDocument/2006/relationships/hyperlink" Target="#Principal!A1"/></Relationships>
</file>

<file path=xl/drawings/_rels/drawing4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png"/><Relationship Id="rId2" Type="http://schemas.openxmlformats.org/officeDocument/2006/relationships/image" Target="../media/image5.png"/><Relationship Id="rId1" Type="http://schemas.openxmlformats.org/officeDocument/2006/relationships/image" Target="../media/image23.png"/><Relationship Id="rId4" Type="http://schemas.openxmlformats.org/officeDocument/2006/relationships/hyperlink" Target="#Principal!A1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5.png"/><Relationship Id="rId1" Type="http://schemas.openxmlformats.org/officeDocument/2006/relationships/image" Target="../media/image11.png"/><Relationship Id="rId4" Type="http://schemas.openxmlformats.org/officeDocument/2006/relationships/hyperlink" Target="#Principal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6.png"/><Relationship Id="rId2" Type="http://schemas.openxmlformats.org/officeDocument/2006/relationships/image" Target="../media/image5.png"/><Relationship Id="rId1" Type="http://schemas.openxmlformats.org/officeDocument/2006/relationships/image" Target="../media/image25.png"/><Relationship Id="rId4" Type="http://schemas.openxmlformats.org/officeDocument/2006/relationships/hyperlink" Target="#Principal!A1"/></Relationships>
</file>

<file path=xl/drawings/_rels/drawing5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6.png"/><Relationship Id="rId2" Type="http://schemas.openxmlformats.org/officeDocument/2006/relationships/image" Target="../media/image5.png"/><Relationship Id="rId1" Type="http://schemas.openxmlformats.org/officeDocument/2006/relationships/image" Target="../media/image25.png"/><Relationship Id="rId4" Type="http://schemas.openxmlformats.org/officeDocument/2006/relationships/hyperlink" Target="#Principal!A1"/></Relationships>
</file>

<file path=xl/drawings/_rels/drawing5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6.png"/><Relationship Id="rId2" Type="http://schemas.openxmlformats.org/officeDocument/2006/relationships/image" Target="../media/image5.png"/><Relationship Id="rId1" Type="http://schemas.openxmlformats.org/officeDocument/2006/relationships/image" Target="../media/image25.png"/><Relationship Id="rId4" Type="http://schemas.openxmlformats.org/officeDocument/2006/relationships/hyperlink" Target="#Principal!A1"/></Relationships>
</file>

<file path=xl/drawings/_rels/drawing5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6.png"/><Relationship Id="rId2" Type="http://schemas.openxmlformats.org/officeDocument/2006/relationships/image" Target="../media/image5.png"/><Relationship Id="rId1" Type="http://schemas.openxmlformats.org/officeDocument/2006/relationships/image" Target="../media/image25.png"/><Relationship Id="rId4" Type="http://schemas.openxmlformats.org/officeDocument/2006/relationships/hyperlink" Target="#Principal!A1"/></Relationships>
</file>

<file path=xl/drawings/_rels/drawing5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6.png"/><Relationship Id="rId2" Type="http://schemas.openxmlformats.org/officeDocument/2006/relationships/image" Target="../media/image5.png"/><Relationship Id="rId1" Type="http://schemas.openxmlformats.org/officeDocument/2006/relationships/image" Target="../media/image25.png"/><Relationship Id="rId4" Type="http://schemas.openxmlformats.org/officeDocument/2006/relationships/hyperlink" Target="#Principal!A1"/></Relationships>
</file>

<file path=xl/drawings/_rels/drawing5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6.png"/><Relationship Id="rId2" Type="http://schemas.openxmlformats.org/officeDocument/2006/relationships/image" Target="../media/image5.png"/><Relationship Id="rId1" Type="http://schemas.openxmlformats.org/officeDocument/2006/relationships/image" Target="../media/image25.png"/><Relationship Id="rId4" Type="http://schemas.openxmlformats.org/officeDocument/2006/relationships/hyperlink" Target="#Principal!A1"/></Relationships>
</file>

<file path=xl/drawings/_rels/drawing5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6.png"/><Relationship Id="rId2" Type="http://schemas.openxmlformats.org/officeDocument/2006/relationships/image" Target="../media/image5.png"/><Relationship Id="rId1" Type="http://schemas.openxmlformats.org/officeDocument/2006/relationships/image" Target="../media/image25.png"/><Relationship Id="rId4" Type="http://schemas.openxmlformats.org/officeDocument/2006/relationships/hyperlink" Target="#Principal!A1"/></Relationships>
</file>

<file path=xl/drawings/_rels/drawing5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6.png"/><Relationship Id="rId2" Type="http://schemas.openxmlformats.org/officeDocument/2006/relationships/image" Target="../media/image5.png"/><Relationship Id="rId1" Type="http://schemas.openxmlformats.org/officeDocument/2006/relationships/image" Target="../media/image25.png"/><Relationship Id="rId4" Type="http://schemas.openxmlformats.org/officeDocument/2006/relationships/hyperlink" Target="#Principal!A1"/></Relationships>
</file>

<file path=xl/drawings/_rels/drawing5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6.png"/><Relationship Id="rId2" Type="http://schemas.openxmlformats.org/officeDocument/2006/relationships/image" Target="../media/image5.png"/><Relationship Id="rId1" Type="http://schemas.openxmlformats.org/officeDocument/2006/relationships/image" Target="../media/image25.png"/><Relationship Id="rId4" Type="http://schemas.openxmlformats.org/officeDocument/2006/relationships/hyperlink" Target="#Principal!A1"/></Relationships>
</file>

<file path=xl/drawings/_rels/drawing5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6.png"/><Relationship Id="rId2" Type="http://schemas.openxmlformats.org/officeDocument/2006/relationships/image" Target="../media/image5.png"/><Relationship Id="rId1" Type="http://schemas.openxmlformats.org/officeDocument/2006/relationships/image" Target="../media/image25.png"/><Relationship Id="rId4" Type="http://schemas.openxmlformats.org/officeDocument/2006/relationships/hyperlink" Target="#Principal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6.png"/><Relationship Id="rId2" Type="http://schemas.openxmlformats.org/officeDocument/2006/relationships/image" Target="../media/image5.png"/><Relationship Id="rId1" Type="http://schemas.openxmlformats.org/officeDocument/2006/relationships/image" Target="../media/image25.png"/><Relationship Id="rId4" Type="http://schemas.openxmlformats.org/officeDocument/2006/relationships/hyperlink" Target="#Principal!A1"/></Relationships>
</file>

<file path=xl/drawings/_rels/drawing6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6.png"/><Relationship Id="rId2" Type="http://schemas.openxmlformats.org/officeDocument/2006/relationships/image" Target="../media/image5.png"/><Relationship Id="rId1" Type="http://schemas.openxmlformats.org/officeDocument/2006/relationships/image" Target="../media/image25.png"/><Relationship Id="rId4" Type="http://schemas.openxmlformats.org/officeDocument/2006/relationships/hyperlink" Target="#Principal!A1"/></Relationships>
</file>

<file path=xl/drawings/_rels/drawing62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3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5.png"/><Relationship Id="rId1" Type="http://schemas.openxmlformats.org/officeDocument/2006/relationships/image" Target="../media/image6.png"/><Relationship Id="rId4" Type="http://schemas.openxmlformats.org/officeDocument/2006/relationships/hyperlink" Target="#Principal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5.png"/><Relationship Id="rId1" Type="http://schemas.openxmlformats.org/officeDocument/2006/relationships/image" Target="../media/image6.png"/><Relationship Id="rId4" Type="http://schemas.openxmlformats.org/officeDocument/2006/relationships/hyperlink" Target="#Principal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5.png"/><Relationship Id="rId1" Type="http://schemas.openxmlformats.org/officeDocument/2006/relationships/image" Target="../media/image6.png"/><Relationship Id="rId4" Type="http://schemas.openxmlformats.org/officeDocument/2006/relationships/hyperlink" Target="#Princip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43904</xdr:colOff>
      <xdr:row>2</xdr:row>
      <xdr:rowOff>142949</xdr:rowOff>
    </xdr:from>
    <xdr:to>
      <xdr:col>17</xdr:col>
      <xdr:colOff>324891</xdr:colOff>
      <xdr:row>13</xdr:row>
      <xdr:rowOff>114485</xdr:rowOff>
    </xdr:to>
    <xdr:pic>
      <xdr:nvPicPr>
        <xdr:cNvPr id="4" name="Imagem 44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131712</xdr:colOff>
      <xdr:row>40</xdr:row>
      <xdr:rowOff>47438</xdr:rowOff>
    </xdr:to>
    <xdr:pic>
      <xdr:nvPicPr>
        <xdr:cNvPr id="5" name="Graphics 1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298549</xdr:colOff>
      <xdr:row>0</xdr:row>
      <xdr:rowOff>0</xdr:rowOff>
    </xdr:from>
    <xdr:to>
      <xdr:col>14</xdr:col>
      <xdr:colOff>280987</xdr:colOff>
      <xdr:row>2</xdr:row>
      <xdr:rowOff>123973</xdr:rowOff>
    </xdr:to>
    <xdr:pic>
      <xdr:nvPicPr>
        <xdr:cNvPr id="6" name="Graphics 2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377576</xdr:colOff>
      <xdr:row>6</xdr:row>
      <xdr:rowOff>104997</xdr:rowOff>
    </xdr:from>
    <xdr:to>
      <xdr:col>16</xdr:col>
      <xdr:colOff>52684</xdr:colOff>
      <xdr:row>9</xdr:row>
      <xdr:rowOff>47438</xdr:rowOff>
    </xdr:to>
    <xdr:sp macro="" textlink="">
      <xdr:nvSpPr>
        <xdr:cNvPr id="7" name="Text 14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Safra 2021/22 - 8º levantamento</a:t>
          </a:r>
          <a:endParaRPr/>
        </a:p>
      </xdr:txBody>
    </xdr:sp>
    <xdr:clientData/>
  </xdr:twoCellAnchor>
  <xdr:twoCellAnchor editAs="oneCell">
    <xdr:from>
      <xdr:col>1</xdr:col>
      <xdr:colOff>35123</xdr:colOff>
      <xdr:row>14</xdr:row>
      <xdr:rowOff>56925</xdr:rowOff>
    </xdr:from>
    <xdr:to>
      <xdr:col>2</xdr:col>
      <xdr:colOff>474165</xdr:colOff>
      <xdr:row>16</xdr:row>
      <xdr:rowOff>142949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Área - Brasil</a:t>
          </a:r>
          <a:endParaRPr/>
        </a:p>
      </xdr:txBody>
    </xdr:sp>
    <xdr:clientData/>
  </xdr:twoCellAnchor>
  <xdr:twoCellAnchor editAs="oneCell">
    <xdr:from>
      <xdr:col>3</xdr:col>
      <xdr:colOff>87957</xdr:colOff>
      <xdr:row>14</xdr:row>
      <xdr:rowOff>66414</xdr:rowOff>
    </xdr:from>
    <xdr:to>
      <xdr:col>6</xdr:col>
      <xdr:colOff>52833</xdr:colOff>
      <xdr:row>16</xdr:row>
      <xdr:rowOff>142949</xdr:rowOff>
    </xdr:to>
    <xdr:sp macro="" textlink="">
      <xdr:nvSpPr>
        <xdr:cNvPr id="9" name="Retângulo de cantos arredondados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 bwMode="auto">
        <a:xfrm>
          <a:off x="1688157" y="2904864"/>
          <a:ext cx="1565076" cy="40038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Produtividade - Brasil</a:t>
          </a:r>
          <a:endParaRPr/>
        </a:p>
      </xdr:txBody>
    </xdr:sp>
    <xdr:clientData/>
  </xdr:twoCellAnchor>
  <xdr:twoCellAnchor editAs="oneCell">
    <xdr:from>
      <xdr:col>6</xdr:col>
      <xdr:colOff>342900</xdr:colOff>
      <xdr:row>14</xdr:row>
      <xdr:rowOff>75902</xdr:rowOff>
    </xdr:from>
    <xdr:to>
      <xdr:col>9</xdr:col>
      <xdr:colOff>99268</xdr:colOff>
      <xdr:row>17</xdr:row>
      <xdr:rowOff>9487</xdr:rowOff>
    </xdr:to>
    <xdr:sp macro="" textlink="">
      <xdr:nvSpPr>
        <xdr:cNvPr id="12" name="Retângulo de cantos arredondados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/>
      </xdr:nvSpPr>
      <xdr:spPr bwMode="auto">
        <a:xfrm>
          <a:off x="3543300" y="2914352"/>
          <a:ext cx="1356568" cy="419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Produção - Brasil</a:t>
          </a:r>
          <a:endParaRPr/>
        </a:p>
      </xdr:txBody>
    </xdr:sp>
    <xdr:clientData/>
  </xdr:twoCellAnchor>
  <xdr:twoCellAnchor editAs="oneCell">
    <xdr:from>
      <xdr:col>10</xdr:col>
      <xdr:colOff>55959</xdr:colOff>
      <xdr:row>14</xdr:row>
      <xdr:rowOff>75902</xdr:rowOff>
    </xdr:from>
    <xdr:to>
      <xdr:col>13</xdr:col>
      <xdr:colOff>170109</xdr:colOff>
      <xdr:row>17</xdr:row>
      <xdr:rowOff>9487</xdr:rowOff>
    </xdr:to>
    <xdr:sp macro="" textlink="">
      <xdr:nvSpPr>
        <xdr:cNvPr id="13" name="Retângulo de cantos arredondados 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/>
      </xdr:nvSpPr>
      <xdr:spPr bwMode="auto">
        <a:xfrm>
          <a:off x="5389959" y="2914352"/>
          <a:ext cx="1714350" cy="419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Brasil - total por UF</a:t>
          </a:r>
          <a:endParaRPr/>
        </a:p>
      </xdr:txBody>
    </xdr:sp>
    <xdr:clientData/>
  </xdr:twoCellAnchor>
  <xdr:twoCellAnchor editAs="oneCell">
    <xdr:from>
      <xdr:col>14</xdr:col>
      <xdr:colOff>99714</xdr:colOff>
      <xdr:row>14</xdr:row>
      <xdr:rowOff>75902</xdr:rowOff>
    </xdr:from>
    <xdr:to>
      <xdr:col>17</xdr:col>
      <xdr:colOff>264318</xdr:colOff>
      <xdr:row>17</xdr:row>
      <xdr:rowOff>9487</xdr:rowOff>
    </xdr:to>
    <xdr:sp macro="" textlink="">
      <xdr:nvSpPr>
        <xdr:cNvPr id="14" name="Retângulo de cantos arredondados 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 bwMode="auto">
        <a:xfrm>
          <a:off x="7567314" y="2914352"/>
          <a:ext cx="1764804" cy="419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Brasil - total por produto</a:t>
          </a:r>
          <a:endParaRPr/>
        </a:p>
      </xdr:txBody>
    </xdr:sp>
    <xdr:clientData/>
  </xdr:twoCellAnchor>
  <xdr:twoCellAnchor editAs="oneCell">
    <xdr:from>
      <xdr:col>4</xdr:col>
      <xdr:colOff>428626</xdr:colOff>
      <xdr:row>17</xdr:row>
      <xdr:rowOff>47438</xdr:rowOff>
    </xdr:from>
    <xdr:to>
      <xdr:col>7</xdr:col>
      <xdr:colOff>357634</xdr:colOff>
      <xdr:row>19</xdr:row>
      <xdr:rowOff>104997</xdr:rowOff>
    </xdr:to>
    <xdr:sp macro="" textlink="">
      <xdr:nvSpPr>
        <xdr:cNvPr id="15" name="Retângulo de cantos arredondados 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/>
      </xdr:nvSpPr>
      <xdr:spPr bwMode="auto">
        <a:xfrm>
          <a:off x="2562226" y="3371663"/>
          <a:ext cx="1529208" cy="38140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Algodão em pluma</a:t>
          </a:r>
          <a:endParaRPr/>
        </a:p>
      </xdr:txBody>
    </xdr:sp>
    <xdr:clientData/>
  </xdr:twoCellAnchor>
  <xdr:twoCellAnchor editAs="oneCell">
    <xdr:from>
      <xdr:col>9</xdr:col>
      <xdr:colOff>209550</xdr:colOff>
      <xdr:row>17</xdr:row>
      <xdr:rowOff>56889</xdr:rowOff>
    </xdr:from>
    <xdr:to>
      <xdr:col>12</xdr:col>
      <xdr:colOff>158649</xdr:colOff>
      <xdr:row>19</xdr:row>
      <xdr:rowOff>133424</xdr:rowOff>
    </xdr:to>
    <xdr:sp macro="" textlink="">
      <xdr:nvSpPr>
        <xdr:cNvPr id="16" name="Retângulo de cantos arredondados 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/>
      </xdr:nvSpPr>
      <xdr:spPr bwMode="auto">
        <a:xfrm>
          <a:off x="5010150" y="3381114"/>
          <a:ext cx="1549299" cy="40038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Caroço de algodão</a:t>
          </a:r>
          <a:endParaRPr/>
        </a:p>
      </xdr:txBody>
    </xdr:sp>
    <xdr:clientData/>
  </xdr:twoCellAnchor>
  <xdr:twoCellAnchor editAs="oneCell">
    <xdr:from>
      <xdr:col>1</xdr:col>
      <xdr:colOff>30360</xdr:colOff>
      <xdr:row>17</xdr:row>
      <xdr:rowOff>37839</xdr:rowOff>
    </xdr:from>
    <xdr:to>
      <xdr:col>4</xdr:col>
      <xdr:colOff>153291</xdr:colOff>
      <xdr:row>19</xdr:row>
      <xdr:rowOff>114374</xdr:rowOff>
    </xdr:to>
    <xdr:sp macro="" textlink="">
      <xdr:nvSpPr>
        <xdr:cNvPr id="18" name="Retângulo de cantos arredondados 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/>
      </xdr:nvSpPr>
      <xdr:spPr bwMode="auto">
        <a:xfrm>
          <a:off x="563760" y="3362064"/>
          <a:ext cx="1723131" cy="40038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A</a:t>
          </a:r>
          <a:r>
            <a:rPr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lgodão </a:t>
          </a: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 editAs="oneCell">
    <xdr:from>
      <xdr:col>14</xdr:col>
      <xdr:colOff>310752</xdr:colOff>
      <xdr:row>17</xdr:row>
      <xdr:rowOff>66414</xdr:rowOff>
    </xdr:from>
    <xdr:to>
      <xdr:col>17</xdr:col>
      <xdr:colOff>257175</xdr:colOff>
      <xdr:row>19</xdr:row>
      <xdr:rowOff>142949</xdr:rowOff>
    </xdr:to>
    <xdr:sp macro="" textlink="">
      <xdr:nvSpPr>
        <xdr:cNvPr id="19" name="Retângulo de cantos arredondados 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/>
      </xdr:nvSpPr>
      <xdr:spPr bwMode="auto">
        <a:xfrm>
          <a:off x="7778352" y="3390639"/>
          <a:ext cx="1546623" cy="40038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Algodão rendimento</a:t>
          </a:r>
          <a:endParaRPr/>
        </a:p>
      </xdr:txBody>
    </xdr:sp>
    <xdr:clientData/>
  </xdr:twoCellAnchor>
  <xdr:twoCellAnchor editAs="oneCell">
    <xdr:from>
      <xdr:col>1</xdr:col>
      <xdr:colOff>26342</xdr:colOff>
      <xdr:row>20</xdr:row>
      <xdr:rowOff>9487</xdr:rowOff>
    </xdr:from>
    <xdr:to>
      <xdr:col>4</xdr:col>
      <xdr:colOff>35123</xdr:colOff>
      <xdr:row>22</xdr:row>
      <xdr:rowOff>75902</xdr:rowOff>
    </xdr:to>
    <xdr:sp macro="" textlink="">
      <xdr:nvSpPr>
        <xdr:cNvPr id="20" name="Retângulo de cantos arredondados 4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Amendoim - 1a safra</a:t>
          </a:r>
          <a:endParaRPr/>
        </a:p>
      </xdr:txBody>
    </xdr:sp>
    <xdr:clientData/>
  </xdr:twoCellAnchor>
  <xdr:twoCellAnchor editAs="oneCell">
    <xdr:from>
      <xdr:col>4</xdr:col>
      <xdr:colOff>87808</xdr:colOff>
      <xdr:row>20</xdr:row>
      <xdr:rowOff>28462</xdr:rowOff>
    </xdr:from>
    <xdr:to>
      <xdr:col>7</xdr:col>
      <xdr:colOff>26342</xdr:colOff>
      <xdr:row>22</xdr:row>
      <xdr:rowOff>104997</xdr:rowOff>
    </xdr:to>
    <xdr:sp macro="" textlink="">
      <xdr:nvSpPr>
        <xdr:cNvPr id="21" name="Retângulo de cantos arredondados 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Amendoim - 2ª</a:t>
          </a:r>
          <a:r>
            <a:rPr sz="1100" b="0" i="0">
              <a:solidFill>
                <a:srgbClr val="993366"/>
              </a:solidFill>
              <a:latin typeface="Calibri"/>
              <a:ea typeface="Calibri"/>
              <a:cs typeface="Calibri"/>
            </a:rPr>
            <a:t> </a:t>
          </a: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safra</a:t>
          </a:r>
          <a:endParaRPr/>
        </a:p>
      </xdr:txBody>
    </xdr:sp>
    <xdr:clientData/>
  </xdr:twoCellAnchor>
  <xdr:twoCellAnchor editAs="oneCell">
    <xdr:from>
      <xdr:col>7</xdr:col>
      <xdr:colOff>79027</xdr:colOff>
      <xdr:row>20</xdr:row>
      <xdr:rowOff>37951</xdr:rowOff>
    </xdr:from>
    <xdr:to>
      <xdr:col>9</xdr:col>
      <xdr:colOff>316110</xdr:colOff>
      <xdr:row>22</xdr:row>
      <xdr:rowOff>104997</xdr:rowOff>
    </xdr:to>
    <xdr:sp macro="" textlink="">
      <xdr:nvSpPr>
        <xdr:cNvPr id="22" name="Retângulo de cantos arredondados 4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Amendoim - total</a:t>
          </a:r>
          <a:endParaRPr/>
        </a:p>
      </xdr:txBody>
    </xdr:sp>
    <xdr:clientData/>
  </xdr:twoCellAnchor>
  <xdr:twoCellAnchor editAs="oneCell">
    <xdr:from>
      <xdr:col>9</xdr:col>
      <xdr:colOff>360015</xdr:colOff>
      <xdr:row>20</xdr:row>
      <xdr:rowOff>47438</xdr:rowOff>
    </xdr:from>
    <xdr:to>
      <xdr:col>11</xdr:col>
      <xdr:colOff>482946</xdr:colOff>
      <xdr:row>22</xdr:row>
      <xdr:rowOff>104997</xdr:rowOff>
    </xdr:to>
    <xdr:sp macro="" textlink="">
      <xdr:nvSpPr>
        <xdr:cNvPr id="23" name="Retângulo de cantos arredondados 4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9966"/>
              </a:solidFill>
              <a:latin typeface="Arial"/>
              <a:ea typeface="Arial"/>
              <a:cs typeface="Arial"/>
            </a:rPr>
            <a:t>Arroz Sequeiro</a:t>
          </a:r>
          <a:endParaRPr/>
        </a:p>
      </xdr:txBody>
    </xdr:sp>
    <xdr:clientData/>
  </xdr:twoCellAnchor>
  <xdr:twoCellAnchor editAs="oneCell">
    <xdr:from>
      <xdr:col>12</xdr:col>
      <xdr:colOff>345132</xdr:colOff>
      <xdr:row>20</xdr:row>
      <xdr:rowOff>56963</xdr:rowOff>
    </xdr:from>
    <xdr:to>
      <xdr:col>14</xdr:col>
      <xdr:colOff>336351</xdr:colOff>
      <xdr:row>22</xdr:row>
      <xdr:rowOff>114522</xdr:rowOff>
    </xdr:to>
    <xdr:sp macro="" textlink="">
      <xdr:nvSpPr>
        <xdr:cNvPr id="24" name="Retângulo de cantos arredondados 4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/>
      </xdr:nvSpPr>
      <xdr:spPr bwMode="auto">
        <a:xfrm>
          <a:off x="6745932" y="3866963"/>
          <a:ext cx="1058019" cy="38140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9966"/>
              </a:solidFill>
              <a:latin typeface="Arial"/>
              <a:ea typeface="Arial"/>
              <a:cs typeface="Arial"/>
            </a:rPr>
            <a:t>Arroz Irrigado</a:t>
          </a:r>
          <a:endParaRPr/>
        </a:p>
      </xdr:txBody>
    </xdr:sp>
    <xdr:clientData/>
  </xdr:twoCellAnchor>
  <xdr:twoCellAnchor editAs="oneCell">
    <xdr:from>
      <xdr:col>15</xdr:col>
      <xdr:colOff>160435</xdr:colOff>
      <xdr:row>20</xdr:row>
      <xdr:rowOff>56963</xdr:rowOff>
    </xdr:from>
    <xdr:to>
      <xdr:col>17</xdr:col>
      <xdr:colOff>276224</xdr:colOff>
      <xdr:row>22</xdr:row>
      <xdr:rowOff>114522</xdr:rowOff>
    </xdr:to>
    <xdr:sp macro="" textlink="">
      <xdr:nvSpPr>
        <xdr:cNvPr id="25" name="Retângulo de cantos arredondados 4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SpPr/>
      </xdr:nvSpPr>
      <xdr:spPr bwMode="auto">
        <a:xfrm>
          <a:off x="8161435" y="3866963"/>
          <a:ext cx="1182589" cy="38140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9966"/>
              </a:solidFill>
              <a:latin typeface="Arial"/>
              <a:ea typeface="Arial"/>
              <a:cs typeface="Arial"/>
            </a:rPr>
            <a:t>Arroz total</a:t>
          </a:r>
          <a:endParaRPr/>
        </a:p>
      </xdr:txBody>
    </xdr:sp>
    <xdr:clientData/>
  </xdr:twoCellAnchor>
  <xdr:twoCellAnchor editAs="oneCell">
    <xdr:from>
      <xdr:col>1</xdr:col>
      <xdr:colOff>26341</xdr:colOff>
      <xdr:row>22</xdr:row>
      <xdr:rowOff>142949</xdr:rowOff>
    </xdr:from>
    <xdr:to>
      <xdr:col>4</xdr:col>
      <xdr:colOff>142874</xdr:colOff>
      <xdr:row>25</xdr:row>
      <xdr:rowOff>75902</xdr:rowOff>
    </xdr:to>
    <xdr:sp macro="" textlink="">
      <xdr:nvSpPr>
        <xdr:cNvPr id="27" name="Retângulo de cantos arredondados 4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/>
      </xdr:nvSpPr>
      <xdr:spPr bwMode="auto">
        <a:xfrm>
          <a:off x="559741" y="4276799"/>
          <a:ext cx="1716733" cy="418728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- 1ª safra cores</a:t>
          </a:r>
          <a:endParaRPr/>
        </a:p>
      </xdr:txBody>
    </xdr:sp>
    <xdr:clientData/>
  </xdr:twoCellAnchor>
  <xdr:twoCellAnchor editAs="oneCell">
    <xdr:from>
      <xdr:col>4</xdr:col>
      <xdr:colOff>414187</xdr:colOff>
      <xdr:row>22</xdr:row>
      <xdr:rowOff>152400</xdr:rowOff>
    </xdr:from>
    <xdr:to>
      <xdr:col>7</xdr:col>
      <xdr:colOff>447674</xdr:colOff>
      <xdr:row>25</xdr:row>
      <xdr:rowOff>66377</xdr:rowOff>
    </xdr:to>
    <xdr:sp macro="" textlink="">
      <xdr:nvSpPr>
        <xdr:cNvPr id="28" name="Retângulo de cantos arredondados 4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/>
      </xdr:nvSpPr>
      <xdr:spPr bwMode="auto">
        <a:xfrm>
          <a:off x="2547787" y="4286250"/>
          <a:ext cx="1633687" cy="39975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- 1ª safra preto</a:t>
          </a:r>
          <a:endParaRPr/>
        </a:p>
      </xdr:txBody>
    </xdr:sp>
    <xdr:clientData/>
  </xdr:twoCellAnchor>
  <xdr:twoCellAnchor editAs="oneCell">
    <xdr:from>
      <xdr:col>8</xdr:col>
      <xdr:colOff>153441</xdr:colOff>
      <xdr:row>22</xdr:row>
      <xdr:rowOff>152401</xdr:rowOff>
    </xdr:from>
    <xdr:to>
      <xdr:col>11</xdr:col>
      <xdr:colOff>152400</xdr:colOff>
      <xdr:row>25</xdr:row>
      <xdr:rowOff>104478</xdr:rowOff>
    </xdr:to>
    <xdr:sp macro="" textlink="">
      <xdr:nvSpPr>
        <xdr:cNvPr id="29" name="Retângulo de cantos arredondados 4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/>
      </xdr:nvSpPr>
      <xdr:spPr bwMode="auto">
        <a:xfrm>
          <a:off x="4420641" y="4286251"/>
          <a:ext cx="1599159" cy="43785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- 1ª safra caupi</a:t>
          </a:r>
          <a:endParaRPr/>
        </a:p>
      </xdr:txBody>
    </xdr:sp>
    <xdr:clientData/>
  </xdr:twoCellAnchor>
  <xdr:twoCellAnchor editAs="oneCell">
    <xdr:from>
      <xdr:col>11</xdr:col>
      <xdr:colOff>284706</xdr:colOff>
      <xdr:row>23</xdr:row>
      <xdr:rowOff>9450</xdr:rowOff>
    </xdr:from>
    <xdr:to>
      <xdr:col>14</xdr:col>
      <xdr:colOff>247649</xdr:colOff>
      <xdr:row>25</xdr:row>
      <xdr:rowOff>95472</xdr:rowOff>
    </xdr:to>
    <xdr:sp macro="" textlink="">
      <xdr:nvSpPr>
        <xdr:cNvPr id="30" name="Retângulo de cantos arredondados 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SpPr/>
      </xdr:nvSpPr>
      <xdr:spPr bwMode="auto">
        <a:xfrm>
          <a:off x="6152106" y="4305225"/>
          <a:ext cx="1563143" cy="40987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- 1ª safra Total</a:t>
          </a:r>
          <a:endParaRPr/>
        </a:p>
      </xdr:txBody>
    </xdr:sp>
    <xdr:clientData/>
  </xdr:twoCellAnchor>
  <xdr:twoCellAnchor editAs="oneCell">
    <xdr:from>
      <xdr:col>14</xdr:col>
      <xdr:colOff>318492</xdr:colOff>
      <xdr:row>23</xdr:row>
      <xdr:rowOff>9450</xdr:rowOff>
    </xdr:from>
    <xdr:to>
      <xdr:col>17</xdr:col>
      <xdr:colOff>266700</xdr:colOff>
      <xdr:row>25</xdr:row>
      <xdr:rowOff>95472</xdr:rowOff>
    </xdr:to>
    <xdr:sp macro="" textlink="">
      <xdr:nvSpPr>
        <xdr:cNvPr id="31" name="Retângulo de cantos arredondados 4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/>
      </xdr:nvSpPr>
      <xdr:spPr bwMode="auto">
        <a:xfrm>
          <a:off x="7786092" y="4305225"/>
          <a:ext cx="1548408" cy="40987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- 2ª safra cores</a:t>
          </a:r>
          <a:endParaRPr/>
        </a:p>
      </xdr:txBody>
    </xdr:sp>
    <xdr:clientData/>
  </xdr:twoCellAnchor>
  <xdr:twoCellAnchor editAs="oneCell">
    <xdr:from>
      <xdr:col>1</xdr:col>
      <xdr:colOff>77687</xdr:colOff>
      <xdr:row>25</xdr:row>
      <xdr:rowOff>152287</xdr:rowOff>
    </xdr:from>
    <xdr:to>
      <xdr:col>4</xdr:col>
      <xdr:colOff>161924</xdr:colOff>
      <xdr:row>28</xdr:row>
      <xdr:rowOff>66897</xdr:rowOff>
    </xdr:to>
    <xdr:sp macro="" textlink="">
      <xdr:nvSpPr>
        <xdr:cNvPr id="32" name="Retângulo de cantos arredondados 4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/>
      </xdr:nvSpPr>
      <xdr:spPr bwMode="auto">
        <a:xfrm>
          <a:off x="611087" y="4771912"/>
          <a:ext cx="1684437" cy="40038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- 2ª safra preto</a:t>
          </a:r>
          <a:endParaRPr/>
        </a:p>
      </xdr:txBody>
    </xdr:sp>
    <xdr:clientData/>
  </xdr:twoCellAnchor>
  <xdr:twoCellAnchor editAs="oneCell">
    <xdr:from>
      <xdr:col>4</xdr:col>
      <xdr:colOff>416123</xdr:colOff>
      <xdr:row>25</xdr:row>
      <xdr:rowOff>152511</xdr:rowOff>
    </xdr:from>
    <xdr:to>
      <xdr:col>7</xdr:col>
      <xdr:colOff>457200</xdr:colOff>
      <xdr:row>28</xdr:row>
      <xdr:rowOff>66488</xdr:rowOff>
    </xdr:to>
    <xdr:sp macro="" textlink="">
      <xdr:nvSpPr>
        <xdr:cNvPr id="33" name="Retângulo de cantos arredondados 4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/>
      </xdr:nvSpPr>
      <xdr:spPr bwMode="auto">
        <a:xfrm>
          <a:off x="2549723" y="4772136"/>
          <a:ext cx="1641277" cy="39975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- 2ª safra caupi</a:t>
          </a:r>
          <a:endParaRPr/>
        </a:p>
      </xdr:txBody>
    </xdr:sp>
    <xdr:clientData/>
  </xdr:twoCellAnchor>
  <xdr:twoCellAnchor editAs="oneCell">
    <xdr:from>
      <xdr:col>8</xdr:col>
      <xdr:colOff>145256</xdr:colOff>
      <xdr:row>26</xdr:row>
      <xdr:rowOff>74</xdr:rowOff>
    </xdr:from>
    <xdr:to>
      <xdr:col>11</xdr:col>
      <xdr:colOff>152400</xdr:colOff>
      <xdr:row>28</xdr:row>
      <xdr:rowOff>85464</xdr:rowOff>
    </xdr:to>
    <xdr:sp macro="" textlink="">
      <xdr:nvSpPr>
        <xdr:cNvPr id="34" name="Retângulo de cantos arredondados 4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SpPr/>
      </xdr:nvSpPr>
      <xdr:spPr bwMode="auto">
        <a:xfrm>
          <a:off x="4412456" y="4781624"/>
          <a:ext cx="1607344" cy="40924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- 2ª safra Total</a:t>
          </a:r>
          <a:endParaRPr/>
        </a:p>
      </xdr:txBody>
    </xdr:sp>
    <xdr:clientData/>
  </xdr:twoCellAnchor>
  <xdr:twoCellAnchor editAs="oneCell">
    <xdr:from>
      <xdr:col>11</xdr:col>
      <xdr:colOff>219520</xdr:colOff>
      <xdr:row>26</xdr:row>
      <xdr:rowOff>74</xdr:rowOff>
    </xdr:from>
    <xdr:to>
      <xdr:col>14</xdr:col>
      <xdr:colOff>257175</xdr:colOff>
      <xdr:row>28</xdr:row>
      <xdr:rowOff>94952</xdr:rowOff>
    </xdr:to>
    <xdr:sp macro="" textlink="">
      <xdr:nvSpPr>
        <xdr:cNvPr id="35" name="Retângulo de cantos arredondados 4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/>
      </xdr:nvSpPr>
      <xdr:spPr bwMode="auto">
        <a:xfrm>
          <a:off x="6086920" y="4781624"/>
          <a:ext cx="1637855" cy="418728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- 3ª safra cores</a:t>
          </a:r>
          <a:endParaRPr/>
        </a:p>
      </xdr:txBody>
    </xdr:sp>
    <xdr:clientData/>
  </xdr:twoCellAnchor>
  <xdr:twoCellAnchor editAs="oneCell">
    <xdr:from>
      <xdr:col>14</xdr:col>
      <xdr:colOff>318640</xdr:colOff>
      <xdr:row>26</xdr:row>
      <xdr:rowOff>19050</xdr:rowOff>
    </xdr:from>
    <xdr:to>
      <xdr:col>17</xdr:col>
      <xdr:colOff>257918</xdr:colOff>
      <xdr:row>28</xdr:row>
      <xdr:rowOff>94952</xdr:rowOff>
    </xdr:to>
    <xdr:sp macro="" textlink="">
      <xdr:nvSpPr>
        <xdr:cNvPr id="36" name="Retângulo de cantos arredondados 4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/>
      </xdr:nvSpPr>
      <xdr:spPr bwMode="auto">
        <a:xfrm>
          <a:off x="7786240" y="4800600"/>
          <a:ext cx="1539478" cy="39975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- 3ª safra preto</a:t>
          </a:r>
          <a:endParaRPr/>
        </a:p>
      </xdr:txBody>
    </xdr:sp>
    <xdr:clientData/>
  </xdr:twoCellAnchor>
  <xdr:twoCellAnchor editAs="oneCell">
    <xdr:from>
      <xdr:col>1</xdr:col>
      <xdr:colOff>47625</xdr:colOff>
      <xdr:row>28</xdr:row>
      <xdr:rowOff>142875</xdr:rowOff>
    </xdr:from>
    <xdr:to>
      <xdr:col>4</xdr:col>
      <xdr:colOff>28575</xdr:colOff>
      <xdr:row>31</xdr:row>
      <xdr:rowOff>56852</xdr:rowOff>
    </xdr:to>
    <xdr:sp macro="" textlink="">
      <xdr:nvSpPr>
        <xdr:cNvPr id="37" name="Retângulo de cantos arredondados 4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SpPr/>
      </xdr:nvSpPr>
      <xdr:spPr bwMode="auto">
        <a:xfrm>
          <a:off x="581025" y="5248275"/>
          <a:ext cx="1581150" cy="39975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- 3ª safra caupi</a:t>
          </a:r>
          <a:endParaRPr/>
        </a:p>
      </xdr:txBody>
    </xdr:sp>
    <xdr:clientData/>
  </xdr:twoCellAnchor>
  <xdr:twoCellAnchor editAs="oneCell">
    <xdr:from>
      <xdr:col>4</xdr:col>
      <xdr:colOff>78581</xdr:colOff>
      <xdr:row>28</xdr:row>
      <xdr:rowOff>142875</xdr:rowOff>
    </xdr:from>
    <xdr:to>
      <xdr:col>7</xdr:col>
      <xdr:colOff>66675</xdr:colOff>
      <xdr:row>31</xdr:row>
      <xdr:rowOff>56852</xdr:rowOff>
    </xdr:to>
    <xdr:sp macro="" textlink="">
      <xdr:nvSpPr>
        <xdr:cNvPr id="38" name="Retângulo de cantos arredondados 4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SpPr/>
      </xdr:nvSpPr>
      <xdr:spPr bwMode="auto">
        <a:xfrm>
          <a:off x="2212181" y="5248275"/>
          <a:ext cx="1588294" cy="39975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- 3ª safra Total</a:t>
          </a:r>
          <a:endParaRPr/>
        </a:p>
      </xdr:txBody>
    </xdr:sp>
    <xdr:clientData/>
  </xdr:twoCellAnchor>
  <xdr:twoCellAnchor editAs="oneCell">
    <xdr:from>
      <xdr:col>7</xdr:col>
      <xdr:colOff>120847</xdr:colOff>
      <xdr:row>28</xdr:row>
      <xdr:rowOff>133572</xdr:rowOff>
    </xdr:from>
    <xdr:to>
      <xdr:col>9</xdr:col>
      <xdr:colOff>428624</xdr:colOff>
      <xdr:row>31</xdr:row>
      <xdr:rowOff>76013</xdr:rowOff>
    </xdr:to>
    <xdr:sp macro="" textlink="">
      <xdr:nvSpPr>
        <xdr:cNvPr id="39" name="Retângulo de cantos arredondados 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SpPr/>
      </xdr:nvSpPr>
      <xdr:spPr bwMode="auto">
        <a:xfrm>
          <a:off x="3854647" y="5238972"/>
          <a:ext cx="1374577" cy="428216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cores total</a:t>
          </a:r>
          <a:endParaRPr/>
        </a:p>
      </xdr:txBody>
    </xdr:sp>
    <xdr:clientData/>
  </xdr:twoCellAnchor>
  <xdr:twoCellAnchor editAs="oneCell">
    <xdr:from>
      <xdr:col>9</xdr:col>
      <xdr:colOff>523875</xdr:colOff>
      <xdr:row>28</xdr:row>
      <xdr:rowOff>124047</xdr:rowOff>
    </xdr:from>
    <xdr:to>
      <xdr:col>12</xdr:col>
      <xdr:colOff>323850</xdr:colOff>
      <xdr:row>31</xdr:row>
      <xdr:rowOff>66488</xdr:rowOff>
    </xdr:to>
    <xdr:sp macro="" textlink="">
      <xdr:nvSpPr>
        <xdr:cNvPr id="40" name="Retângulo de cantos arredondados 4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SpPr/>
      </xdr:nvSpPr>
      <xdr:spPr bwMode="auto">
        <a:xfrm>
          <a:off x="5324475" y="5229447"/>
          <a:ext cx="1400175" cy="428216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preto total</a:t>
          </a:r>
          <a:endParaRPr/>
        </a:p>
      </xdr:txBody>
    </xdr:sp>
    <xdr:clientData/>
  </xdr:twoCellAnchor>
  <xdr:twoCellAnchor editAs="oneCell">
    <xdr:from>
      <xdr:col>12</xdr:col>
      <xdr:colOff>419100</xdr:colOff>
      <xdr:row>28</xdr:row>
      <xdr:rowOff>133571</xdr:rowOff>
    </xdr:from>
    <xdr:to>
      <xdr:col>15</xdr:col>
      <xdr:colOff>298102</xdr:colOff>
      <xdr:row>31</xdr:row>
      <xdr:rowOff>57149</xdr:rowOff>
    </xdr:to>
    <xdr:sp macro="" textlink="">
      <xdr:nvSpPr>
        <xdr:cNvPr id="41" name="Retângulo de cantos arredondados 4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SpPr/>
      </xdr:nvSpPr>
      <xdr:spPr bwMode="auto">
        <a:xfrm>
          <a:off x="6819900" y="5238971"/>
          <a:ext cx="1479202" cy="409353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caupi total</a:t>
          </a:r>
          <a:endParaRPr/>
        </a:p>
      </xdr:txBody>
    </xdr:sp>
    <xdr:clientData/>
  </xdr:twoCellAnchor>
  <xdr:twoCellAnchor editAs="oneCell">
    <xdr:from>
      <xdr:col>15</xdr:col>
      <xdr:colOff>332481</xdr:colOff>
      <xdr:row>28</xdr:row>
      <xdr:rowOff>142986</xdr:rowOff>
    </xdr:from>
    <xdr:to>
      <xdr:col>17</xdr:col>
      <xdr:colOff>271015</xdr:colOff>
      <xdr:row>31</xdr:row>
      <xdr:rowOff>56963</xdr:rowOff>
    </xdr:to>
    <xdr:sp macro="" textlink="">
      <xdr:nvSpPr>
        <xdr:cNvPr id="42" name="Retângulo de cantos arredondados 4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SpPr/>
      </xdr:nvSpPr>
      <xdr:spPr bwMode="auto">
        <a:xfrm>
          <a:off x="8333481" y="5248386"/>
          <a:ext cx="1005334" cy="39975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total</a:t>
          </a:r>
          <a:endParaRPr/>
        </a:p>
      </xdr:txBody>
    </xdr:sp>
    <xdr:clientData/>
  </xdr:twoCellAnchor>
  <xdr:twoCellAnchor editAs="oneCell">
    <xdr:from>
      <xdr:col>1</xdr:col>
      <xdr:colOff>69651</xdr:colOff>
      <xdr:row>31</xdr:row>
      <xdr:rowOff>95324</xdr:rowOff>
    </xdr:from>
    <xdr:to>
      <xdr:col>2</xdr:col>
      <xdr:colOff>295720</xdr:colOff>
      <xdr:row>34</xdr:row>
      <xdr:rowOff>18789</xdr:rowOff>
    </xdr:to>
    <xdr:sp macro="" textlink="">
      <xdr:nvSpPr>
        <xdr:cNvPr id="44" name="Retângulo de cantos arredondados 4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SpPr/>
      </xdr:nvSpPr>
      <xdr:spPr bwMode="auto">
        <a:xfrm>
          <a:off x="603051" y="5686499"/>
          <a:ext cx="759469" cy="40924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Gergelim</a:t>
          </a:r>
          <a:endParaRPr/>
        </a:p>
      </xdr:txBody>
    </xdr:sp>
    <xdr:clientData/>
  </xdr:twoCellAnchor>
  <xdr:twoCellAnchor editAs="oneCell">
    <xdr:from>
      <xdr:col>3</xdr:col>
      <xdr:colOff>290512</xdr:colOff>
      <xdr:row>31</xdr:row>
      <xdr:rowOff>104849</xdr:rowOff>
    </xdr:from>
    <xdr:to>
      <xdr:col>4</xdr:col>
      <xdr:colOff>518814</xdr:colOff>
      <xdr:row>34</xdr:row>
      <xdr:rowOff>28314</xdr:rowOff>
    </xdr:to>
    <xdr:sp macro="" textlink="">
      <xdr:nvSpPr>
        <xdr:cNvPr id="45" name="Retângulo de cantos arredondados 4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/>
      </xdr:nvSpPr>
      <xdr:spPr bwMode="auto">
        <a:xfrm>
          <a:off x="1890712" y="5696024"/>
          <a:ext cx="761702" cy="40924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Girassol</a:t>
          </a:r>
          <a:endParaRPr/>
        </a:p>
      </xdr:txBody>
    </xdr:sp>
    <xdr:clientData/>
  </xdr:twoCellAnchor>
  <xdr:twoCellAnchor editAs="oneCell">
    <xdr:from>
      <xdr:col>5</xdr:col>
      <xdr:colOff>428625</xdr:colOff>
      <xdr:row>31</xdr:row>
      <xdr:rowOff>95324</xdr:rowOff>
    </xdr:from>
    <xdr:to>
      <xdr:col>7</xdr:col>
      <xdr:colOff>167431</xdr:colOff>
      <xdr:row>34</xdr:row>
      <xdr:rowOff>18789</xdr:rowOff>
    </xdr:to>
    <xdr:sp macro="" textlink="">
      <xdr:nvSpPr>
        <xdr:cNvPr id="46" name="Retângulo de cantos arredondados 4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SpPr/>
      </xdr:nvSpPr>
      <xdr:spPr bwMode="auto">
        <a:xfrm>
          <a:off x="3095625" y="5686499"/>
          <a:ext cx="805606" cy="40924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Mamona</a:t>
          </a:r>
          <a:endParaRPr/>
        </a:p>
      </xdr:txBody>
    </xdr:sp>
    <xdr:clientData/>
  </xdr:twoCellAnchor>
  <xdr:twoCellAnchor editAs="oneCell">
    <xdr:from>
      <xdr:col>8</xdr:col>
      <xdr:colOff>16817</xdr:colOff>
      <xdr:row>31</xdr:row>
      <xdr:rowOff>105034</xdr:rowOff>
    </xdr:from>
    <xdr:to>
      <xdr:col>9</xdr:col>
      <xdr:colOff>447078</xdr:colOff>
      <xdr:row>34</xdr:row>
      <xdr:rowOff>28500</xdr:rowOff>
    </xdr:to>
    <xdr:sp macro="" textlink="">
      <xdr:nvSpPr>
        <xdr:cNvPr id="47" name="Retângulo de cantos arredondados 4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SpPr/>
      </xdr:nvSpPr>
      <xdr:spPr bwMode="auto">
        <a:xfrm>
          <a:off x="4284017" y="5696209"/>
          <a:ext cx="963661" cy="40924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800080"/>
              </a:solidFill>
              <a:latin typeface="Arial"/>
              <a:ea typeface="Arial"/>
              <a:cs typeface="Arial"/>
            </a:rPr>
            <a:t>Milho 1ª safra</a:t>
          </a:r>
          <a:endParaRPr/>
        </a:p>
      </xdr:txBody>
    </xdr:sp>
    <xdr:clientData/>
  </xdr:twoCellAnchor>
  <xdr:twoCellAnchor editAs="oneCell">
    <xdr:from>
      <xdr:col>10</xdr:col>
      <xdr:colOff>231874</xdr:colOff>
      <xdr:row>31</xdr:row>
      <xdr:rowOff>124047</xdr:rowOff>
    </xdr:from>
    <xdr:to>
      <xdr:col>12</xdr:col>
      <xdr:colOff>100161</xdr:colOff>
      <xdr:row>34</xdr:row>
      <xdr:rowOff>47512</xdr:rowOff>
    </xdr:to>
    <xdr:sp macro="" textlink="">
      <xdr:nvSpPr>
        <xdr:cNvPr id="50" name="Retângulo de cantos arredondados 4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SpPr/>
      </xdr:nvSpPr>
      <xdr:spPr bwMode="auto">
        <a:xfrm>
          <a:off x="5565874" y="5715222"/>
          <a:ext cx="935087" cy="40924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800080"/>
              </a:solidFill>
              <a:latin typeface="Arial"/>
              <a:ea typeface="Arial"/>
              <a:cs typeface="Arial"/>
            </a:rPr>
            <a:t>Milho 2ª safra</a:t>
          </a:r>
          <a:endParaRPr/>
        </a:p>
      </xdr:txBody>
    </xdr:sp>
    <xdr:clientData/>
  </xdr:twoCellAnchor>
  <xdr:twoCellAnchor editAs="oneCell">
    <xdr:from>
      <xdr:col>12</xdr:col>
      <xdr:colOff>219075</xdr:colOff>
      <xdr:row>31</xdr:row>
      <xdr:rowOff>114522</xdr:rowOff>
    </xdr:from>
    <xdr:to>
      <xdr:col>14</xdr:col>
      <xdr:colOff>142278</xdr:colOff>
      <xdr:row>34</xdr:row>
      <xdr:rowOff>47476</xdr:rowOff>
    </xdr:to>
    <xdr:sp macro="" textlink="">
      <xdr:nvSpPr>
        <xdr:cNvPr id="51" name="Retângulo de cantos arredondados 4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SpPr/>
      </xdr:nvSpPr>
      <xdr:spPr bwMode="auto">
        <a:xfrm>
          <a:off x="6619875" y="5705697"/>
          <a:ext cx="990003" cy="41872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800080"/>
              </a:solidFill>
              <a:latin typeface="Arial"/>
              <a:ea typeface="Arial"/>
              <a:cs typeface="Arial"/>
            </a:rPr>
            <a:t>Milho 3ª safra</a:t>
          </a:r>
          <a:endParaRPr/>
        </a:p>
      </xdr:txBody>
    </xdr:sp>
    <xdr:clientData/>
  </xdr:twoCellAnchor>
  <xdr:twoCellAnchor editAs="oneCell">
    <xdr:from>
      <xdr:col>14</xdr:col>
      <xdr:colOff>204489</xdr:colOff>
      <xdr:row>31</xdr:row>
      <xdr:rowOff>114522</xdr:rowOff>
    </xdr:from>
    <xdr:to>
      <xdr:col>15</xdr:col>
      <xdr:colOff>500806</xdr:colOff>
      <xdr:row>34</xdr:row>
      <xdr:rowOff>47476</xdr:rowOff>
    </xdr:to>
    <xdr:sp macro="" textlink="">
      <xdr:nvSpPr>
        <xdr:cNvPr id="52" name="Retângulo de cantos arredondados 4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SpPr/>
      </xdr:nvSpPr>
      <xdr:spPr bwMode="auto">
        <a:xfrm>
          <a:off x="7672089" y="5705697"/>
          <a:ext cx="829717" cy="41872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800080"/>
              </a:solidFill>
              <a:latin typeface="Arial"/>
              <a:ea typeface="Arial"/>
              <a:cs typeface="Arial"/>
            </a:rPr>
            <a:t>Milho total</a:t>
          </a:r>
          <a:endParaRPr/>
        </a:p>
      </xdr:txBody>
    </xdr:sp>
    <xdr:clientData/>
  </xdr:twoCellAnchor>
  <xdr:twoCellAnchor editAs="oneCell">
    <xdr:from>
      <xdr:col>16</xdr:col>
      <xdr:colOff>8780</xdr:colOff>
      <xdr:row>31</xdr:row>
      <xdr:rowOff>104997</xdr:rowOff>
    </xdr:from>
    <xdr:to>
      <xdr:col>17</xdr:col>
      <xdr:colOff>263424</xdr:colOff>
      <xdr:row>34</xdr:row>
      <xdr:rowOff>47438</xdr:rowOff>
    </xdr:to>
    <xdr:sp macro="" textlink="">
      <xdr:nvSpPr>
        <xdr:cNvPr id="54" name="Retângulo de cantos arredondados 4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8080"/>
              </a:solidFill>
              <a:latin typeface="Arial"/>
              <a:ea typeface="Arial"/>
              <a:cs typeface="Arial"/>
            </a:rPr>
            <a:t>Soja</a:t>
          </a:r>
          <a:endParaRPr/>
        </a:p>
      </xdr:txBody>
    </xdr:sp>
    <xdr:clientData/>
  </xdr:twoCellAnchor>
  <xdr:twoCellAnchor editAs="oneCell">
    <xdr:from>
      <xdr:col>1</xdr:col>
      <xdr:colOff>47626</xdr:colOff>
      <xdr:row>34</xdr:row>
      <xdr:rowOff>66377</xdr:rowOff>
    </xdr:from>
    <xdr:to>
      <xdr:col>2</xdr:col>
      <xdr:colOff>305692</xdr:colOff>
      <xdr:row>36</xdr:row>
      <xdr:rowOff>161887</xdr:rowOff>
    </xdr:to>
    <xdr:sp macro="" textlink="">
      <xdr:nvSpPr>
        <xdr:cNvPr id="56" name="Retângulo de cantos arredondados 4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xmlns="" id="{00000000-0008-0000-0100-000038000000}"/>
            </a:ext>
          </a:extLst>
        </xdr:cNvPr>
        <xdr:cNvSpPr/>
      </xdr:nvSpPr>
      <xdr:spPr bwMode="auto">
        <a:xfrm>
          <a:off x="581026" y="6143327"/>
          <a:ext cx="791466" cy="419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Sorgo</a:t>
          </a:r>
          <a:endParaRPr/>
        </a:p>
      </xdr:txBody>
    </xdr:sp>
    <xdr:clientData/>
  </xdr:twoCellAnchor>
  <xdr:twoCellAnchor editAs="oneCell">
    <xdr:from>
      <xdr:col>3</xdr:col>
      <xdr:colOff>123825</xdr:colOff>
      <xdr:row>34</xdr:row>
      <xdr:rowOff>75902</xdr:rowOff>
    </xdr:from>
    <xdr:to>
      <xdr:col>5</xdr:col>
      <xdr:colOff>158501</xdr:colOff>
      <xdr:row>37</xdr:row>
      <xdr:rowOff>9487</xdr:rowOff>
    </xdr:to>
    <xdr:sp macro="" textlink="">
      <xdr:nvSpPr>
        <xdr:cNvPr id="57" name="Retângulo de cantos arredondados 4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xmlns="" id="{00000000-0008-0000-0100-000039000000}"/>
            </a:ext>
          </a:extLst>
        </xdr:cNvPr>
        <xdr:cNvSpPr/>
      </xdr:nvSpPr>
      <xdr:spPr bwMode="auto">
        <a:xfrm>
          <a:off x="1724025" y="6152852"/>
          <a:ext cx="1101476" cy="419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Aveia 202</a:t>
          </a:r>
          <a:r>
            <a:rPr lang="pt-BR"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2</a:t>
          </a: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	</a:t>
          </a:r>
          <a:endParaRPr/>
        </a:p>
      </xdr:txBody>
    </xdr:sp>
    <xdr:clientData/>
  </xdr:twoCellAnchor>
  <xdr:twoCellAnchor editAs="oneCell">
    <xdr:from>
      <xdr:col>5</xdr:col>
      <xdr:colOff>421481</xdr:colOff>
      <xdr:row>34</xdr:row>
      <xdr:rowOff>75902</xdr:rowOff>
    </xdr:from>
    <xdr:to>
      <xdr:col>7</xdr:col>
      <xdr:colOff>403919</xdr:colOff>
      <xdr:row>37</xdr:row>
      <xdr:rowOff>9487</xdr:rowOff>
    </xdr:to>
    <xdr:sp macro="" textlink="">
      <xdr:nvSpPr>
        <xdr:cNvPr id="58" name="Retângulo de cantos arredondados 4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Canola 202</a:t>
          </a:r>
          <a:r>
            <a:rPr lang="pt-BR"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2</a:t>
          </a: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	</a:t>
          </a:r>
          <a:endParaRPr/>
        </a:p>
      </xdr:txBody>
    </xdr:sp>
    <xdr:clientData/>
  </xdr:twoCellAnchor>
  <xdr:twoCellAnchor editAs="oneCell">
    <xdr:from>
      <xdr:col>7</xdr:col>
      <xdr:colOff>456603</xdr:colOff>
      <xdr:row>34</xdr:row>
      <xdr:rowOff>95509</xdr:rowOff>
    </xdr:from>
    <xdr:to>
      <xdr:col>9</xdr:col>
      <xdr:colOff>439041</xdr:colOff>
      <xdr:row>37</xdr:row>
      <xdr:rowOff>18975</xdr:rowOff>
    </xdr:to>
    <xdr:sp macro="" textlink="">
      <xdr:nvSpPr>
        <xdr:cNvPr id="59" name="Retângulo de cantos arredondados 4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xmlns="" id="{00000000-0008-0000-0100-00003B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Centeio 202</a:t>
          </a:r>
          <a:r>
            <a:rPr lang="pt-BR"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2</a:t>
          </a: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	</a:t>
          </a:r>
          <a:endParaRPr/>
        </a:p>
      </xdr:txBody>
    </xdr:sp>
    <xdr:clientData/>
  </xdr:twoCellAnchor>
  <xdr:twoCellAnchor editAs="oneCell">
    <xdr:from>
      <xdr:col>9</xdr:col>
      <xdr:colOff>465384</xdr:colOff>
      <xdr:row>34</xdr:row>
      <xdr:rowOff>75902</xdr:rowOff>
    </xdr:from>
    <xdr:to>
      <xdr:col>11</xdr:col>
      <xdr:colOff>430262</xdr:colOff>
      <xdr:row>37</xdr:row>
      <xdr:rowOff>9487</xdr:rowOff>
    </xdr:to>
    <xdr:sp macro="" textlink="">
      <xdr:nvSpPr>
        <xdr:cNvPr id="60" name="Retângulo de cantos arredondados 4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xmlns="" id="{00000000-0008-0000-0100-00003C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Cevada 202</a:t>
          </a:r>
          <a:r>
            <a:rPr lang="pt-BR"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2</a:t>
          </a:r>
          <a:endParaRPr/>
        </a:p>
      </xdr:txBody>
    </xdr:sp>
    <xdr:clientData/>
  </xdr:twoCellAnchor>
  <xdr:twoCellAnchor editAs="oneCell">
    <xdr:from>
      <xdr:col>11</xdr:col>
      <xdr:colOff>491727</xdr:colOff>
      <xdr:row>34</xdr:row>
      <xdr:rowOff>95509</xdr:rowOff>
    </xdr:from>
    <xdr:to>
      <xdr:col>13</xdr:col>
      <xdr:colOff>298549</xdr:colOff>
      <xdr:row>37</xdr:row>
      <xdr:rowOff>18975</xdr:rowOff>
    </xdr:to>
    <xdr:sp macro="" textlink="">
      <xdr:nvSpPr>
        <xdr:cNvPr id="61" name="Retângulo de cantos arredondados 4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xmlns="" id="{00000000-0008-0000-0100-00003D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Trigo 202</a:t>
          </a:r>
          <a:r>
            <a:rPr lang="pt-BR"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2</a:t>
          </a:r>
          <a:endParaRPr/>
        </a:p>
      </xdr:txBody>
    </xdr:sp>
    <xdr:clientData/>
  </xdr:twoCellAnchor>
  <xdr:twoCellAnchor editAs="oneCell">
    <xdr:from>
      <xdr:col>13</xdr:col>
      <xdr:colOff>342453</xdr:colOff>
      <xdr:row>34</xdr:row>
      <xdr:rowOff>95509</xdr:rowOff>
    </xdr:from>
    <xdr:to>
      <xdr:col>15</xdr:col>
      <xdr:colOff>333672</xdr:colOff>
      <xdr:row>37</xdr:row>
      <xdr:rowOff>18975</xdr:rowOff>
    </xdr:to>
    <xdr:sp macro="" textlink="">
      <xdr:nvSpPr>
        <xdr:cNvPr id="62" name="Retângulo de cantos arredondados 4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xmlns="" id="{00000000-0008-0000-0100-00003E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Triticale 202</a:t>
          </a:r>
          <a:r>
            <a:rPr lang="pt-BR"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2</a:t>
          </a:r>
          <a:endParaRPr/>
        </a:p>
      </xdr:txBody>
    </xdr:sp>
    <xdr:clientData/>
  </xdr:twoCellAnchor>
  <xdr:twoCellAnchor editAs="oneCell">
    <xdr:from>
      <xdr:col>15</xdr:col>
      <xdr:colOff>386357</xdr:colOff>
      <xdr:row>34</xdr:row>
      <xdr:rowOff>95509</xdr:rowOff>
    </xdr:from>
    <xdr:to>
      <xdr:col>17</xdr:col>
      <xdr:colOff>263424</xdr:colOff>
      <xdr:row>37</xdr:row>
      <xdr:rowOff>18975</xdr:rowOff>
    </xdr:to>
    <xdr:sp macro="" textlink="">
      <xdr:nvSpPr>
        <xdr:cNvPr id="63" name="Retângulo de cantos arredondados 4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xmlns="" id="{00000000-0008-0000-0100-00003F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Suprimento</a:t>
          </a:r>
          <a:endParaRPr/>
        </a:p>
      </xdr:txBody>
    </xdr:sp>
    <xdr:clientData/>
  </xdr:twoCellAnchor>
  <xdr:twoCellAnchor editAs="oneCell">
    <xdr:from>
      <xdr:col>1</xdr:col>
      <xdr:colOff>8780</xdr:colOff>
      <xdr:row>37</xdr:row>
      <xdr:rowOff>75902</xdr:rowOff>
    </xdr:from>
    <xdr:to>
      <xdr:col>3</xdr:col>
      <xdr:colOff>412700</xdr:colOff>
      <xdr:row>40</xdr:row>
      <xdr:rowOff>9487</xdr:rowOff>
    </xdr:to>
    <xdr:sp macro="" textlink="">
      <xdr:nvSpPr>
        <xdr:cNvPr id="64" name="Retângulo de cantos arredondados 4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xmlns="" id="{00000000-0008-0000-0100-000040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Suprimento - Soja</a:t>
          </a:r>
          <a:endParaRPr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9971</xdr:colOff>
      <xdr:row>0</xdr:row>
      <xdr:rowOff>56517</xdr:rowOff>
    </xdr:from>
    <xdr:to>
      <xdr:col>11</xdr:col>
      <xdr:colOff>77799</xdr:colOff>
      <xdr:row>4</xdr:row>
      <xdr:rowOff>0</xdr:rowOff>
    </xdr:to>
    <xdr:grpSp>
      <xdr:nvGrpSpPr>
        <xdr:cNvPr id="45" name="Grupo 44">
          <a:extLst>
            <a:ext uri="{FF2B5EF4-FFF2-40B4-BE49-F238E27FC236}">
              <a16:creationId xmlns:a16="http://schemas.microsoft.com/office/drawing/2014/main" xmlns="" id="{00000000-0008-0000-0B00-00002D000000}"/>
            </a:ext>
          </a:extLst>
        </xdr:cNvPr>
        <xdr:cNvGrpSpPr/>
      </xdr:nvGrpSpPr>
      <xdr:grpSpPr bwMode="auto">
        <a:xfrm>
          <a:off x="9971" y="56517"/>
          <a:ext cx="8185245" cy="980650"/>
          <a:chOff x="1" y="508000"/>
          <a:chExt cx="8186479" cy="986473"/>
        </a:xfrm>
      </xdr:grpSpPr>
      <xdr:pic>
        <xdr:nvPicPr>
          <xdr:cNvPr id="4" name="Imagem 2">
            <a:extLst>
              <a:ext uri="{FF2B5EF4-FFF2-40B4-BE49-F238E27FC236}">
                <a16:creationId xmlns:a16="http://schemas.microsoft.com/office/drawing/2014/main" xmlns="" id="{00000000-0008-0000-0B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529167"/>
            <a:ext cx="7344833" cy="965306"/>
          </a:xfrm>
          <a:prstGeom prst="rect">
            <a:avLst/>
          </a:prstGeom>
          <a:noFill/>
        </xdr:spPr>
      </xdr:pic>
      <xdr:pic>
        <xdr:nvPicPr>
          <xdr:cNvPr id="5" name="Image 2_1">
            <a:extLst>
              <a:ext uri="{FF2B5EF4-FFF2-40B4-BE49-F238E27FC236}">
                <a16:creationId xmlns:a16="http://schemas.microsoft.com/office/drawing/2014/main" xmlns="" id="{00000000-0008-0000-0B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614515" cy="906992"/>
          </a:xfrm>
          <a:prstGeom prst="rect">
            <a:avLst/>
          </a:prstGeom>
          <a:noFill/>
        </xdr:spPr>
      </xdr:pic>
      <xdr:pic>
        <xdr:nvPicPr>
          <xdr:cNvPr id="6" name="Imagem 4">
            <a:extLst>
              <a:ext uri="{FF2B5EF4-FFF2-40B4-BE49-F238E27FC236}">
                <a16:creationId xmlns:a16="http://schemas.microsoft.com/office/drawing/2014/main" xmlns="" id="{00000000-0008-0000-0B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513417" y="624416"/>
            <a:ext cx="675522" cy="687917"/>
          </a:xfrm>
          <a:prstGeom prst="rect">
            <a:avLst/>
          </a:prstGeom>
          <a:noFill/>
        </xdr:spPr>
      </xdr:pic>
      <xdr:sp macro="" textlink="">
        <xdr:nvSpPr>
          <xdr:cNvPr id="7" name="Text 4">
            <a:extLst>
              <a:ext uri="{FF2B5EF4-FFF2-40B4-BE49-F238E27FC236}">
                <a16:creationId xmlns:a16="http://schemas.microsoft.com/office/drawing/2014/main" xmlns="" id="{00000000-0008-0000-0B00-000007000000}"/>
              </a:ext>
            </a:extLst>
          </xdr:cNvPr>
          <xdr:cNvSpPr>
            <a:spLocks/>
          </xdr:cNvSpPr>
        </xdr:nvSpPr>
        <xdr:spPr bwMode="auto">
          <a:xfrm>
            <a:off x="2232677" y="603774"/>
            <a:ext cx="5953803" cy="794925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Caroço de algodão – Safras 2020/21 e 2021/22</a:t>
            </a:r>
            <a:b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4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</a:t>
            </a:r>
            <a:endParaRPr/>
          </a:p>
        </xdr:txBody>
      </xdr:sp>
    </xdr:grpSp>
    <xdr:clientData/>
  </xdr:twoCellAnchor>
  <xdr:twoCellAnchor editAs="oneCell">
    <xdr:from>
      <xdr:col>0</xdr:col>
      <xdr:colOff>285433</xdr:colOff>
      <xdr:row>44</xdr:row>
      <xdr:rowOff>116443</xdr:rowOff>
    </xdr:from>
    <xdr:to>
      <xdr:col>1</xdr:col>
      <xdr:colOff>429462</xdr:colOff>
      <xdr:row>46</xdr:row>
      <xdr:rowOff>55006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B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9822</xdr:rowOff>
    </xdr:from>
    <xdr:to>
      <xdr:col>12</xdr:col>
      <xdr:colOff>685800</xdr:colOff>
      <xdr:row>3</xdr:row>
      <xdr:rowOff>191154</xdr:rowOff>
    </xdr:to>
    <xdr:grpSp>
      <xdr:nvGrpSpPr>
        <xdr:cNvPr id="75193552" name="Grupo 75193551">
          <a:extLst>
            <a:ext uri="{FF2B5EF4-FFF2-40B4-BE49-F238E27FC236}">
              <a16:creationId xmlns:a16="http://schemas.microsoft.com/office/drawing/2014/main" xmlns="" id="{00000000-0008-0000-0C00-0000D05C7B04}"/>
            </a:ext>
          </a:extLst>
        </xdr:cNvPr>
        <xdr:cNvGrpSpPr/>
      </xdr:nvGrpSpPr>
      <xdr:grpSpPr bwMode="auto">
        <a:xfrm>
          <a:off x="0" y="9822"/>
          <a:ext cx="10223500" cy="985665"/>
          <a:chOff x="1" y="508000"/>
          <a:chExt cx="10116693" cy="986473"/>
        </a:xfrm>
      </xdr:grpSpPr>
      <xdr:pic>
        <xdr:nvPicPr>
          <xdr:cNvPr id="4" name="Imagem 2">
            <a:extLst>
              <a:ext uri="{FF2B5EF4-FFF2-40B4-BE49-F238E27FC236}">
                <a16:creationId xmlns:a16="http://schemas.microsoft.com/office/drawing/2014/main" xmlns="" id="{00000000-0008-0000-0C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529167"/>
            <a:ext cx="10116693" cy="965306"/>
          </a:xfrm>
          <a:prstGeom prst="rect">
            <a:avLst/>
          </a:prstGeom>
          <a:noFill/>
        </xdr:spPr>
      </xdr:pic>
      <xdr:pic>
        <xdr:nvPicPr>
          <xdr:cNvPr id="5" name="Image 2_1">
            <a:extLst>
              <a:ext uri="{FF2B5EF4-FFF2-40B4-BE49-F238E27FC236}">
                <a16:creationId xmlns:a16="http://schemas.microsoft.com/office/drawing/2014/main" xmlns="" id="{00000000-0008-0000-0C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614515" cy="906992"/>
          </a:xfrm>
          <a:prstGeom prst="rect">
            <a:avLst/>
          </a:prstGeom>
          <a:noFill/>
        </xdr:spPr>
      </xdr:pic>
      <xdr:pic>
        <xdr:nvPicPr>
          <xdr:cNvPr id="6" name="Imagem 4">
            <a:extLst>
              <a:ext uri="{FF2B5EF4-FFF2-40B4-BE49-F238E27FC236}">
                <a16:creationId xmlns:a16="http://schemas.microsoft.com/office/drawing/2014/main" xmlns="" id="{00000000-0008-0000-0C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/>
        </xdr:blipFill>
        <xdr:spPr bwMode="auto">
          <a:xfrm>
            <a:off x="2328255" y="603109"/>
            <a:ext cx="675522" cy="687917"/>
          </a:xfrm>
          <a:prstGeom prst="rect">
            <a:avLst/>
          </a:prstGeom>
          <a:noFill/>
        </xdr:spPr>
      </xdr:pic>
      <xdr:sp macro="" textlink="">
        <xdr:nvSpPr>
          <xdr:cNvPr id="7" name="Text 4">
            <a:extLst>
              <a:ext uri="{FF2B5EF4-FFF2-40B4-BE49-F238E27FC236}">
                <a16:creationId xmlns:a16="http://schemas.microsoft.com/office/drawing/2014/main" xmlns="" id="{00000000-0008-0000-0C00-000007000000}"/>
              </a:ext>
            </a:extLst>
          </xdr:cNvPr>
          <xdr:cNvSpPr>
            <a:spLocks/>
          </xdr:cNvSpPr>
        </xdr:nvSpPr>
        <xdr:spPr bwMode="auto">
          <a:xfrm>
            <a:off x="3334553" y="661239"/>
            <a:ext cx="5953212" cy="794925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Caroço de algodão – Safras 2013/14 e 2019/20</a:t>
            </a:r>
            <a:b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1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1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4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Evolução de área</a:t>
            </a:r>
            <a:endParaRPr/>
          </a:p>
        </xdr:txBody>
      </xdr:sp>
    </xdr:grpSp>
    <xdr:clientData/>
  </xdr:twoCellAnchor>
  <xdr:twoCellAnchor editAs="oneCell">
    <xdr:from>
      <xdr:col>14</xdr:col>
      <xdr:colOff>18658</xdr:colOff>
      <xdr:row>0</xdr:row>
      <xdr:rowOff>19645</xdr:rowOff>
    </xdr:from>
    <xdr:to>
      <xdr:col>25</xdr:col>
      <xdr:colOff>10250</xdr:colOff>
      <xdr:row>4</xdr:row>
      <xdr:rowOff>0</xdr:rowOff>
    </xdr:to>
    <xdr:grpSp>
      <xdr:nvGrpSpPr>
        <xdr:cNvPr id="115" name="Grupo 114">
          <a:extLst>
            <a:ext uri="{FF2B5EF4-FFF2-40B4-BE49-F238E27FC236}">
              <a16:creationId xmlns:a16="http://schemas.microsoft.com/office/drawing/2014/main" xmlns="" id="{00000000-0008-0000-0C00-000073000000}"/>
            </a:ext>
          </a:extLst>
        </xdr:cNvPr>
        <xdr:cNvGrpSpPr/>
      </xdr:nvGrpSpPr>
      <xdr:grpSpPr bwMode="auto">
        <a:xfrm>
          <a:off x="10824241" y="19645"/>
          <a:ext cx="8669926" cy="975188"/>
          <a:chOff x="1" y="508000"/>
          <a:chExt cx="8673267" cy="986473"/>
        </a:xfrm>
      </xdr:grpSpPr>
      <xdr:pic>
        <xdr:nvPicPr>
          <xdr:cNvPr id="8" name="Imagem 7">
            <a:extLst>
              <a:ext uri="{FF2B5EF4-FFF2-40B4-BE49-F238E27FC236}">
                <a16:creationId xmlns:a16="http://schemas.microsoft.com/office/drawing/2014/main" xmlns="" id="{00000000-0008-0000-0C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529167"/>
            <a:ext cx="8673267" cy="965306"/>
          </a:xfrm>
          <a:prstGeom prst="rect">
            <a:avLst/>
          </a:prstGeom>
          <a:noFill/>
        </xdr:spPr>
      </xdr:pic>
      <xdr:pic>
        <xdr:nvPicPr>
          <xdr:cNvPr id="9" name="Image 2_1">
            <a:extLst>
              <a:ext uri="{FF2B5EF4-FFF2-40B4-BE49-F238E27FC236}">
                <a16:creationId xmlns:a16="http://schemas.microsoft.com/office/drawing/2014/main" xmlns="" id="{00000000-0008-0000-0C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614515" cy="906992"/>
          </a:xfrm>
          <a:prstGeom prst="rect">
            <a:avLst/>
          </a:prstGeom>
          <a:noFill/>
        </xdr:spPr>
      </xdr:pic>
      <xdr:pic>
        <xdr:nvPicPr>
          <xdr:cNvPr id="10" name="Imagem 9">
            <a:extLst>
              <a:ext uri="{FF2B5EF4-FFF2-40B4-BE49-F238E27FC236}">
                <a16:creationId xmlns:a16="http://schemas.microsoft.com/office/drawing/2014/main" xmlns="" id="{00000000-0008-0000-0C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/>
        </xdr:blipFill>
        <xdr:spPr bwMode="auto">
          <a:xfrm>
            <a:off x="1904962" y="624416"/>
            <a:ext cx="675522" cy="687917"/>
          </a:xfrm>
          <a:prstGeom prst="rect">
            <a:avLst/>
          </a:prstGeom>
          <a:noFill/>
        </xdr:spPr>
      </xdr:pic>
      <xdr:sp macro="" textlink="">
        <xdr:nvSpPr>
          <xdr:cNvPr id="11" name="Text 4">
            <a:extLst>
              <a:ext uri="{FF2B5EF4-FFF2-40B4-BE49-F238E27FC236}">
                <a16:creationId xmlns:a16="http://schemas.microsoft.com/office/drawing/2014/main" xmlns="" id="{00000000-0008-0000-0C00-00000B000000}"/>
              </a:ext>
            </a:extLst>
          </xdr:cNvPr>
          <xdr:cNvSpPr>
            <a:spLocks/>
          </xdr:cNvSpPr>
        </xdr:nvSpPr>
        <xdr:spPr bwMode="auto">
          <a:xfrm>
            <a:off x="3332211" y="662741"/>
            <a:ext cx="4950712" cy="793047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Caroço de algodão – Safras 2013/14 e 2019/20</a:t>
            </a:r>
            <a:b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1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1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4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Evolução de produtividade</a:t>
            </a:r>
            <a:endParaRPr/>
          </a:p>
        </xdr:txBody>
      </xdr:sp>
    </xdr:grpSp>
    <xdr:clientData/>
  </xdr:twoCellAnchor>
  <xdr:twoCellAnchor editAs="oneCell">
    <xdr:from>
      <xdr:col>25</xdr:col>
      <xdr:colOff>562700</xdr:colOff>
      <xdr:row>0</xdr:row>
      <xdr:rowOff>0</xdr:rowOff>
    </xdr:from>
    <xdr:to>
      <xdr:col>38</xdr:col>
      <xdr:colOff>781050</xdr:colOff>
      <xdr:row>3</xdr:row>
      <xdr:rowOff>171807</xdr:rowOff>
    </xdr:to>
    <xdr:grpSp>
      <xdr:nvGrpSpPr>
        <xdr:cNvPr id="34" name="Grupo 33">
          <a:extLst>
            <a:ext uri="{FF2B5EF4-FFF2-40B4-BE49-F238E27FC236}">
              <a16:creationId xmlns:a16="http://schemas.microsoft.com/office/drawing/2014/main" xmlns="" id="{00000000-0008-0000-0C00-000022000000}"/>
            </a:ext>
          </a:extLst>
        </xdr:cNvPr>
        <xdr:cNvGrpSpPr/>
      </xdr:nvGrpSpPr>
      <xdr:grpSpPr bwMode="auto">
        <a:xfrm>
          <a:off x="20008517" y="0"/>
          <a:ext cx="10280983" cy="976140"/>
          <a:chOff x="0" y="508000"/>
          <a:chExt cx="10275429" cy="986473"/>
        </a:xfrm>
      </xdr:grpSpPr>
      <xdr:pic>
        <xdr:nvPicPr>
          <xdr:cNvPr id="12" name="Imagem 12">
            <a:extLst>
              <a:ext uri="{FF2B5EF4-FFF2-40B4-BE49-F238E27FC236}">
                <a16:creationId xmlns:a16="http://schemas.microsoft.com/office/drawing/2014/main" xmlns="" id="{00000000-0008-0000-0C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0" y="529167"/>
            <a:ext cx="10275429" cy="965306"/>
          </a:xfrm>
          <a:prstGeom prst="rect">
            <a:avLst/>
          </a:prstGeom>
          <a:noFill/>
        </xdr:spPr>
      </xdr:pic>
      <xdr:pic>
        <xdr:nvPicPr>
          <xdr:cNvPr id="13" name="Image 2_1">
            <a:extLst>
              <a:ext uri="{FF2B5EF4-FFF2-40B4-BE49-F238E27FC236}">
                <a16:creationId xmlns:a16="http://schemas.microsoft.com/office/drawing/2014/main" xmlns="" id="{00000000-0008-0000-0C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614515" cy="906992"/>
          </a:xfrm>
          <a:prstGeom prst="rect">
            <a:avLst/>
          </a:prstGeom>
          <a:noFill/>
        </xdr:spPr>
      </xdr:pic>
      <xdr:pic>
        <xdr:nvPicPr>
          <xdr:cNvPr id="14" name="Imagem 14">
            <a:extLst>
              <a:ext uri="{FF2B5EF4-FFF2-40B4-BE49-F238E27FC236}">
                <a16:creationId xmlns:a16="http://schemas.microsoft.com/office/drawing/2014/main" xmlns="" id="{00000000-0008-0000-0C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/>
          <a:stretch/>
        </xdr:blipFill>
        <xdr:spPr bwMode="auto">
          <a:xfrm>
            <a:off x="2328255" y="603109"/>
            <a:ext cx="675522" cy="687917"/>
          </a:xfrm>
          <a:prstGeom prst="rect">
            <a:avLst/>
          </a:prstGeom>
          <a:noFill/>
        </xdr:spPr>
      </xdr:pic>
      <xdr:sp macro="" textlink="">
        <xdr:nvSpPr>
          <xdr:cNvPr id="15" name="Text 4">
            <a:extLst>
              <a:ext uri="{FF2B5EF4-FFF2-40B4-BE49-F238E27FC236}">
                <a16:creationId xmlns:a16="http://schemas.microsoft.com/office/drawing/2014/main" xmlns="" id="{00000000-0008-0000-0C00-00000F000000}"/>
              </a:ext>
            </a:extLst>
          </xdr:cNvPr>
          <xdr:cNvSpPr>
            <a:spLocks/>
          </xdr:cNvSpPr>
        </xdr:nvSpPr>
        <xdr:spPr bwMode="auto">
          <a:xfrm>
            <a:off x="3333086" y="662741"/>
            <a:ext cx="5951940" cy="793047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Caroço de algodão – Safras 2013/14 e 2019/20</a:t>
            </a:r>
            <a:b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1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1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4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Evolução de produção</a:t>
            </a:r>
            <a:endParaRPr/>
          </a:p>
        </xdr:txBody>
      </xdr:sp>
    </xdr:grpSp>
    <xdr:clientData/>
  </xdr:twoCellAnchor>
  <xdr:twoCellAnchor editAs="oneCell">
    <xdr:from>
      <xdr:col>0</xdr:col>
      <xdr:colOff>181560</xdr:colOff>
      <xdr:row>45</xdr:row>
      <xdr:rowOff>181481</xdr:rowOff>
    </xdr:from>
    <xdr:to>
      <xdr:col>1</xdr:col>
      <xdr:colOff>419667</xdr:colOff>
      <xdr:row>47</xdr:row>
      <xdr:rowOff>95726</xdr:rowOff>
    </xdr:to>
    <xdr:sp macro="" textlink="">
      <xdr:nvSpPr>
        <xdr:cNvPr id="16" name="Retângulo de cantos arredondados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19645</xdr:rowOff>
    </xdr:from>
    <xdr:to>
      <xdr:col>10</xdr:col>
      <xdr:colOff>517139</xdr:colOff>
      <xdr:row>3</xdr:row>
      <xdr:rowOff>190723</xdr:rowOff>
    </xdr:to>
    <xdr:grpSp>
      <xdr:nvGrpSpPr>
        <xdr:cNvPr id="45" name="Grupo 44">
          <a:extLst>
            <a:ext uri="{FF2B5EF4-FFF2-40B4-BE49-F238E27FC236}">
              <a16:creationId xmlns:a16="http://schemas.microsoft.com/office/drawing/2014/main" xmlns="" id="{00000000-0008-0000-0D00-00002D000000}"/>
            </a:ext>
          </a:extLst>
        </xdr:cNvPr>
        <xdr:cNvGrpSpPr/>
      </xdr:nvGrpSpPr>
      <xdr:grpSpPr bwMode="auto">
        <a:xfrm>
          <a:off x="0" y="19645"/>
          <a:ext cx="8338222" cy="985995"/>
          <a:chOff x="1" y="508000"/>
          <a:chExt cx="8331619" cy="986473"/>
        </a:xfrm>
      </xdr:grpSpPr>
      <xdr:pic>
        <xdr:nvPicPr>
          <xdr:cNvPr id="4" name="Imagem 2">
            <a:extLst>
              <a:ext uri="{FF2B5EF4-FFF2-40B4-BE49-F238E27FC236}">
                <a16:creationId xmlns:a16="http://schemas.microsoft.com/office/drawing/2014/main" xmlns="" id="{00000000-0008-0000-0D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529167"/>
            <a:ext cx="7819317" cy="965306"/>
          </a:xfrm>
          <a:prstGeom prst="rect">
            <a:avLst/>
          </a:prstGeom>
          <a:noFill/>
        </xdr:spPr>
      </xdr:pic>
      <xdr:pic>
        <xdr:nvPicPr>
          <xdr:cNvPr id="5" name="Image 2_1">
            <a:extLst>
              <a:ext uri="{FF2B5EF4-FFF2-40B4-BE49-F238E27FC236}">
                <a16:creationId xmlns:a16="http://schemas.microsoft.com/office/drawing/2014/main" xmlns="" id="{00000000-0008-0000-0D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614515" cy="943895"/>
          </a:xfrm>
          <a:prstGeom prst="rect">
            <a:avLst/>
          </a:prstGeom>
          <a:noFill/>
        </xdr:spPr>
      </xdr:pic>
      <xdr:pic>
        <xdr:nvPicPr>
          <xdr:cNvPr id="6" name="Picture_7">
            <a:extLst>
              <a:ext uri="{FF2B5EF4-FFF2-40B4-BE49-F238E27FC236}">
                <a16:creationId xmlns:a16="http://schemas.microsoft.com/office/drawing/2014/main" xmlns="" id="{00000000-0008-0000-0D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/>
        </xdr:blipFill>
        <xdr:spPr bwMode="auto">
          <a:xfrm>
            <a:off x="1629799" y="645547"/>
            <a:ext cx="675522" cy="687917"/>
          </a:xfrm>
          <a:prstGeom prst="rect">
            <a:avLst/>
          </a:prstGeom>
          <a:noFill/>
        </xdr:spPr>
      </xdr:pic>
      <xdr:sp macro="" textlink="">
        <xdr:nvSpPr>
          <xdr:cNvPr id="7" name="Text 4">
            <a:extLst>
              <a:ext uri="{FF2B5EF4-FFF2-40B4-BE49-F238E27FC236}">
                <a16:creationId xmlns:a16="http://schemas.microsoft.com/office/drawing/2014/main" xmlns="" id="{00000000-0008-0000-0D00-000007000000}"/>
              </a:ext>
            </a:extLst>
          </xdr:cNvPr>
          <xdr:cNvSpPr>
            <a:spLocks/>
          </xdr:cNvSpPr>
        </xdr:nvSpPr>
        <xdr:spPr bwMode="auto">
          <a:xfrm>
            <a:off x="2376374" y="632506"/>
            <a:ext cx="5955246" cy="804502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Algodão – Safras 2020/21 e 2021/22</a:t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produção e rendimento</a:t>
            </a:r>
            <a:endParaRPr/>
          </a:p>
        </xdr:txBody>
      </xdr:sp>
    </xdr:grpSp>
    <xdr:clientData/>
  </xdr:twoCellAnchor>
  <xdr:twoCellAnchor editAs="oneCell">
    <xdr:from>
      <xdr:col>0</xdr:col>
      <xdr:colOff>180956</xdr:colOff>
      <xdr:row>45</xdr:row>
      <xdr:rowOff>171509</xdr:rowOff>
    </xdr:from>
    <xdr:to>
      <xdr:col>1</xdr:col>
      <xdr:colOff>116810</xdr:colOff>
      <xdr:row>47</xdr:row>
      <xdr:rowOff>114672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9720</xdr:colOff>
      <xdr:row>0</xdr:row>
      <xdr:rowOff>132605</xdr:rowOff>
    </xdr:from>
    <xdr:to>
      <xdr:col>10</xdr:col>
      <xdr:colOff>313841</xdr:colOff>
      <xdr:row>4</xdr:row>
      <xdr:rowOff>10281</xdr:rowOff>
    </xdr:to>
    <xdr:grpSp>
      <xdr:nvGrpSpPr>
        <xdr:cNvPr id="75282672" name="Grupo 75282671">
          <a:extLst>
            <a:ext uri="{FF2B5EF4-FFF2-40B4-BE49-F238E27FC236}">
              <a16:creationId xmlns:a16="http://schemas.microsoft.com/office/drawing/2014/main" xmlns="" id="{00000000-0008-0000-0E00-0000F0B87C04}"/>
            </a:ext>
          </a:extLst>
        </xdr:cNvPr>
        <xdr:cNvGrpSpPr/>
      </xdr:nvGrpSpPr>
      <xdr:grpSpPr bwMode="auto">
        <a:xfrm>
          <a:off x="9720" y="132605"/>
          <a:ext cx="8590871" cy="967759"/>
          <a:chOff x="10582" y="137584"/>
          <a:chExt cx="8706431" cy="937788"/>
        </a:xfrm>
      </xdr:grpSpPr>
      <xdr:pic>
        <xdr:nvPicPr>
          <xdr:cNvPr id="4" name="Imagem 1">
            <a:extLst>
              <a:ext uri="{FF2B5EF4-FFF2-40B4-BE49-F238E27FC236}">
                <a16:creationId xmlns:a16="http://schemas.microsoft.com/office/drawing/2014/main" xmlns="" id="{00000000-0008-0000-0E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0582" y="167693"/>
            <a:ext cx="8384284" cy="907679"/>
          </a:xfrm>
          <a:prstGeom prst="rect">
            <a:avLst/>
          </a:prstGeom>
          <a:noFill/>
        </xdr:spPr>
      </xdr:pic>
      <xdr:sp macro="" textlink="">
        <xdr:nvSpPr>
          <xdr:cNvPr id="5" name="Text 4">
            <a:extLst>
              <a:ext uri="{FF2B5EF4-FFF2-40B4-BE49-F238E27FC236}">
                <a16:creationId xmlns:a16="http://schemas.microsoft.com/office/drawing/2014/main" xmlns="" id="{00000000-0008-0000-0E00-000005000000}"/>
              </a:ext>
            </a:extLst>
          </xdr:cNvPr>
          <xdr:cNvSpPr>
            <a:spLocks/>
          </xdr:cNvSpPr>
        </xdr:nvSpPr>
        <xdr:spPr bwMode="auto">
          <a:xfrm>
            <a:off x="2542307" y="211864"/>
            <a:ext cx="6174705" cy="807798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Amendoim 1ª safra – Safras 2020/21 e 2021/22</a:t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 </a:t>
            </a:r>
            <a:endParaRPr/>
          </a:p>
        </xdr:txBody>
      </xdr:sp>
      <xdr:pic>
        <xdr:nvPicPr>
          <xdr:cNvPr id="6" name="Image 2_1">
            <a:extLst>
              <a:ext uri="{FF2B5EF4-FFF2-40B4-BE49-F238E27FC236}">
                <a16:creationId xmlns:a16="http://schemas.microsoft.com/office/drawing/2014/main" xmlns="" id="{00000000-0008-0000-0E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0582" y="137584"/>
            <a:ext cx="1614879" cy="903974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139971</xdr:colOff>
      <xdr:row>44</xdr:row>
      <xdr:rowOff>164306</xdr:rowOff>
    </xdr:from>
    <xdr:to>
      <xdr:col>1</xdr:col>
      <xdr:colOff>39179</xdr:colOff>
      <xdr:row>46</xdr:row>
      <xdr:rowOff>114672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E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9971</xdr:colOff>
      <xdr:row>0</xdr:row>
      <xdr:rowOff>94803</xdr:rowOff>
    </xdr:from>
    <xdr:to>
      <xdr:col>11</xdr:col>
      <xdr:colOff>509587</xdr:colOff>
      <xdr:row>4</xdr:row>
      <xdr:rowOff>0</xdr:rowOff>
    </xdr:to>
    <xdr:grpSp>
      <xdr:nvGrpSpPr>
        <xdr:cNvPr id="99" name="Grupo 98">
          <a:extLst>
            <a:ext uri="{FF2B5EF4-FFF2-40B4-BE49-F238E27FC236}">
              <a16:creationId xmlns:a16="http://schemas.microsoft.com/office/drawing/2014/main" xmlns="" id="{00000000-0008-0000-0F00-000063000000}"/>
            </a:ext>
          </a:extLst>
        </xdr:cNvPr>
        <xdr:cNvGrpSpPr/>
      </xdr:nvGrpSpPr>
      <xdr:grpSpPr bwMode="auto">
        <a:xfrm>
          <a:off x="9971" y="94803"/>
          <a:ext cx="8595866" cy="942364"/>
          <a:chOff x="10582" y="137584"/>
          <a:chExt cx="8566845" cy="937788"/>
        </a:xfrm>
      </xdr:grpSpPr>
      <xdr:pic>
        <xdr:nvPicPr>
          <xdr:cNvPr id="4" name="Imagem 2">
            <a:extLst>
              <a:ext uri="{FF2B5EF4-FFF2-40B4-BE49-F238E27FC236}">
                <a16:creationId xmlns:a16="http://schemas.microsoft.com/office/drawing/2014/main" xmlns="" id="{00000000-0008-0000-0F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0583" y="167693"/>
            <a:ext cx="7503584" cy="907679"/>
          </a:xfrm>
          <a:prstGeom prst="rect">
            <a:avLst/>
          </a:prstGeom>
          <a:noFill/>
        </xdr:spPr>
      </xdr:pic>
      <xdr:sp macro="" textlink="">
        <xdr:nvSpPr>
          <xdr:cNvPr id="5" name="Text 4">
            <a:extLst>
              <a:ext uri="{FF2B5EF4-FFF2-40B4-BE49-F238E27FC236}">
                <a16:creationId xmlns:a16="http://schemas.microsoft.com/office/drawing/2014/main" xmlns="" id="{00000000-0008-0000-0F00-000005000000}"/>
              </a:ext>
            </a:extLst>
          </xdr:cNvPr>
          <xdr:cNvSpPr>
            <a:spLocks/>
          </xdr:cNvSpPr>
        </xdr:nvSpPr>
        <xdr:spPr bwMode="auto">
          <a:xfrm>
            <a:off x="2428336" y="241783"/>
            <a:ext cx="6149091" cy="805172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Amendoim 2ª safra – Safras 2020/21 e 2021/22</a:t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 </a:t>
            </a:r>
            <a:endParaRPr/>
          </a:p>
        </xdr:txBody>
      </xdr:sp>
      <xdr:pic>
        <xdr:nvPicPr>
          <xdr:cNvPr id="6" name="Image 2_1">
            <a:extLst>
              <a:ext uri="{FF2B5EF4-FFF2-40B4-BE49-F238E27FC236}">
                <a16:creationId xmlns:a16="http://schemas.microsoft.com/office/drawing/2014/main" xmlns="" id="{00000000-0008-0000-0F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0582" y="137584"/>
            <a:ext cx="1614879" cy="903974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180733</xdr:colOff>
      <xdr:row>44</xdr:row>
      <xdr:rowOff>190455</xdr:rowOff>
    </xdr:from>
    <xdr:to>
      <xdr:col>1</xdr:col>
      <xdr:colOff>371447</xdr:colOff>
      <xdr:row>46</xdr:row>
      <xdr:rowOff>82153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F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498071</xdr:colOff>
      <xdr:row>4</xdr:row>
      <xdr:rowOff>9971</xdr:rowOff>
    </xdr:to>
    <xdr:grpSp>
      <xdr:nvGrpSpPr>
        <xdr:cNvPr id="1483436112" name="Grupo 1483436111">
          <a:extLst>
            <a:ext uri="{FF2B5EF4-FFF2-40B4-BE49-F238E27FC236}">
              <a16:creationId xmlns:a16="http://schemas.microsoft.com/office/drawing/2014/main" xmlns="" id="{00000000-0008-0000-1000-000050706B58}"/>
            </a:ext>
          </a:extLst>
        </xdr:cNvPr>
        <xdr:cNvGrpSpPr/>
      </xdr:nvGrpSpPr>
      <xdr:grpSpPr bwMode="auto">
        <a:xfrm>
          <a:off x="0" y="0"/>
          <a:ext cx="8880071" cy="962471"/>
          <a:chOff x="10582" y="137584"/>
          <a:chExt cx="8863178" cy="960576"/>
        </a:xfrm>
      </xdr:grpSpPr>
      <xdr:pic>
        <xdr:nvPicPr>
          <xdr:cNvPr id="4" name="Imagem 2">
            <a:extLst>
              <a:ext uri="{FF2B5EF4-FFF2-40B4-BE49-F238E27FC236}">
                <a16:creationId xmlns:a16="http://schemas.microsoft.com/office/drawing/2014/main" xmlns="" id="{00000000-0008-0000-1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0583" y="167693"/>
            <a:ext cx="8392582" cy="907679"/>
          </a:xfrm>
          <a:prstGeom prst="rect">
            <a:avLst/>
          </a:prstGeom>
          <a:noFill/>
        </xdr:spPr>
      </xdr:pic>
      <xdr:sp macro="" textlink="">
        <xdr:nvSpPr>
          <xdr:cNvPr id="5" name="Text 4">
            <a:extLst>
              <a:ext uri="{FF2B5EF4-FFF2-40B4-BE49-F238E27FC236}">
                <a16:creationId xmlns:a16="http://schemas.microsoft.com/office/drawing/2014/main" xmlns="" id="{00000000-0008-0000-1000-000005000000}"/>
              </a:ext>
            </a:extLst>
          </xdr:cNvPr>
          <xdr:cNvSpPr>
            <a:spLocks/>
          </xdr:cNvSpPr>
        </xdr:nvSpPr>
        <xdr:spPr bwMode="auto">
          <a:xfrm>
            <a:off x="2717187" y="299265"/>
            <a:ext cx="6156573" cy="798895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Amendoim total (1ª e 2ª safra) – Safras 2020/21 e 2021/22</a:t>
            </a:r>
            <a:b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4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 </a:t>
            </a:r>
            <a:endParaRPr/>
          </a:p>
        </xdr:txBody>
      </xdr:sp>
      <xdr:pic>
        <xdr:nvPicPr>
          <xdr:cNvPr id="6" name="Image 2_1">
            <a:extLst>
              <a:ext uri="{FF2B5EF4-FFF2-40B4-BE49-F238E27FC236}">
                <a16:creationId xmlns:a16="http://schemas.microsoft.com/office/drawing/2014/main" xmlns="" id="{00000000-0008-0000-1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0582" y="137584"/>
            <a:ext cx="1614879" cy="903974"/>
          </a:xfrm>
          <a:prstGeom prst="rect">
            <a:avLst/>
          </a:prstGeom>
          <a:noFill/>
        </xdr:spPr>
      </xdr:pic>
      <xdr:pic>
        <xdr:nvPicPr>
          <xdr:cNvPr id="7" name="Imagem 5">
            <a:extLst>
              <a:ext uri="{FF2B5EF4-FFF2-40B4-BE49-F238E27FC236}">
                <a16:creationId xmlns:a16="http://schemas.microsoft.com/office/drawing/2014/main" xmlns="" id="{00000000-0008-0000-1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820333" y="264585"/>
            <a:ext cx="644673" cy="66675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245566</xdr:colOff>
      <xdr:row>44</xdr:row>
      <xdr:rowOff>130016</xdr:rowOff>
    </xdr:from>
    <xdr:to>
      <xdr:col>1</xdr:col>
      <xdr:colOff>76990</xdr:colOff>
      <xdr:row>46</xdr:row>
      <xdr:rowOff>75009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0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57358</xdr:rowOff>
    </xdr:from>
    <xdr:to>
      <xdr:col>11</xdr:col>
      <xdr:colOff>338667</xdr:colOff>
      <xdr:row>3</xdr:row>
      <xdr:rowOff>328084</xdr:rowOff>
    </xdr:to>
    <xdr:grpSp>
      <xdr:nvGrpSpPr>
        <xdr:cNvPr id="1483436112" name="Grupo 1483436111">
          <a:extLst>
            <a:ext uri="{FF2B5EF4-FFF2-40B4-BE49-F238E27FC236}">
              <a16:creationId xmlns:a16="http://schemas.microsoft.com/office/drawing/2014/main" xmlns="" id="{00000000-0008-0000-1100-000050706B58}"/>
            </a:ext>
          </a:extLst>
        </xdr:cNvPr>
        <xdr:cNvGrpSpPr/>
      </xdr:nvGrpSpPr>
      <xdr:grpSpPr bwMode="auto">
        <a:xfrm>
          <a:off x="0" y="57358"/>
          <a:ext cx="8815917" cy="948059"/>
          <a:chOff x="0" y="52917"/>
          <a:chExt cx="8289233" cy="1021054"/>
        </a:xfrm>
      </xdr:grpSpPr>
      <xdr:pic>
        <xdr:nvPicPr>
          <xdr:cNvPr id="4" name="Imagem 1">
            <a:extLst>
              <a:ext uri="{FF2B5EF4-FFF2-40B4-BE49-F238E27FC236}">
                <a16:creationId xmlns:a16="http://schemas.microsoft.com/office/drawing/2014/main" xmlns="" id="{00000000-0008-0000-11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0" y="108664"/>
            <a:ext cx="7385707" cy="965307"/>
          </a:xfrm>
          <a:prstGeom prst="rect">
            <a:avLst/>
          </a:prstGeom>
          <a:noFill/>
        </xdr:spPr>
      </xdr:pic>
      <xdr:sp macro="" textlink="">
        <xdr:nvSpPr>
          <xdr:cNvPr id="5" name="Text 4">
            <a:extLst>
              <a:ext uri="{FF2B5EF4-FFF2-40B4-BE49-F238E27FC236}">
                <a16:creationId xmlns:a16="http://schemas.microsoft.com/office/drawing/2014/main" xmlns="" id="{00000000-0008-0000-1100-000005000000}"/>
              </a:ext>
            </a:extLst>
          </xdr:cNvPr>
          <xdr:cNvSpPr>
            <a:spLocks/>
          </xdr:cNvSpPr>
        </xdr:nvSpPr>
        <xdr:spPr bwMode="auto">
          <a:xfrm>
            <a:off x="2346518" y="150175"/>
            <a:ext cx="5942715" cy="791957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Arroz sequeiro – Safras 2020/21 e 2021/22</a:t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</a:t>
            </a:r>
            <a:endParaRPr/>
          </a:p>
        </xdr:txBody>
      </xdr:sp>
      <xdr:pic>
        <xdr:nvPicPr>
          <xdr:cNvPr id="6" name="Imagem 4">
            <a:extLst>
              <a:ext uri="{FF2B5EF4-FFF2-40B4-BE49-F238E27FC236}">
                <a16:creationId xmlns:a16="http://schemas.microsoft.com/office/drawing/2014/main" xmlns="" id="{00000000-0008-0000-11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/>
        </xdr:blipFill>
        <xdr:spPr bwMode="auto">
          <a:xfrm>
            <a:off x="1639226" y="202294"/>
            <a:ext cx="638312" cy="760744"/>
          </a:xfrm>
          <a:prstGeom prst="rect">
            <a:avLst/>
          </a:prstGeom>
          <a:noFill/>
        </xdr:spPr>
      </xdr:pic>
      <xdr:pic>
        <xdr:nvPicPr>
          <xdr:cNvPr id="7" name="Image 2_1">
            <a:extLst>
              <a:ext uri="{FF2B5EF4-FFF2-40B4-BE49-F238E27FC236}">
                <a16:creationId xmlns:a16="http://schemas.microsoft.com/office/drawing/2014/main" xmlns="" id="{00000000-0008-0000-11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0" y="52917"/>
            <a:ext cx="1615717" cy="905338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1249337</xdr:colOff>
      <xdr:row>48</xdr:row>
      <xdr:rowOff>116442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1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398487</xdr:colOff>
      <xdr:row>4</xdr:row>
      <xdr:rowOff>0</xdr:rowOff>
    </xdr:to>
    <xdr:grpSp>
      <xdr:nvGrpSpPr>
        <xdr:cNvPr id="75432656" name="Grupo 75432655">
          <a:extLst>
            <a:ext uri="{FF2B5EF4-FFF2-40B4-BE49-F238E27FC236}">
              <a16:creationId xmlns:a16="http://schemas.microsoft.com/office/drawing/2014/main" xmlns="" id="{00000000-0008-0000-1200-0000D0027F04}"/>
            </a:ext>
          </a:extLst>
        </xdr:cNvPr>
        <xdr:cNvGrpSpPr/>
      </xdr:nvGrpSpPr>
      <xdr:grpSpPr bwMode="auto">
        <a:xfrm>
          <a:off x="0" y="0"/>
          <a:ext cx="7753904" cy="1005417"/>
          <a:chOff x="0" y="31750"/>
          <a:chExt cx="8306249" cy="1007640"/>
        </a:xfrm>
      </xdr:grpSpPr>
      <xdr:pic>
        <xdr:nvPicPr>
          <xdr:cNvPr id="4" name="Imagem 2">
            <a:extLst>
              <a:ext uri="{FF2B5EF4-FFF2-40B4-BE49-F238E27FC236}">
                <a16:creationId xmlns:a16="http://schemas.microsoft.com/office/drawing/2014/main" xmlns="" id="{00000000-0008-0000-12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0" y="74084"/>
            <a:ext cx="7898268" cy="965306"/>
          </a:xfrm>
          <a:prstGeom prst="rect">
            <a:avLst/>
          </a:prstGeom>
          <a:noFill/>
        </xdr:spPr>
      </xdr:pic>
      <xdr:sp macro="" textlink="">
        <xdr:nvSpPr>
          <xdr:cNvPr id="5" name="Text 4">
            <a:extLst>
              <a:ext uri="{FF2B5EF4-FFF2-40B4-BE49-F238E27FC236}">
                <a16:creationId xmlns:a16="http://schemas.microsoft.com/office/drawing/2014/main" xmlns="" id="{00000000-0008-0000-1200-000005000000}"/>
              </a:ext>
            </a:extLst>
          </xdr:cNvPr>
          <xdr:cNvSpPr>
            <a:spLocks/>
          </xdr:cNvSpPr>
        </xdr:nvSpPr>
        <xdr:spPr bwMode="auto">
          <a:xfrm>
            <a:off x="2352755" y="164835"/>
            <a:ext cx="5953494" cy="798507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Arroz irrigado – Safras 2020/21 e 2021/22</a:t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</a:t>
            </a:r>
            <a:endParaRPr/>
          </a:p>
        </xdr:txBody>
      </xdr:sp>
      <xdr:pic>
        <xdr:nvPicPr>
          <xdr:cNvPr id="6" name="Imagem 4">
            <a:extLst>
              <a:ext uri="{FF2B5EF4-FFF2-40B4-BE49-F238E27FC236}">
                <a16:creationId xmlns:a16="http://schemas.microsoft.com/office/drawing/2014/main" xmlns="" id="{00000000-0008-0000-12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/>
        </xdr:blipFill>
        <xdr:spPr bwMode="auto">
          <a:xfrm>
            <a:off x="1511468" y="243417"/>
            <a:ext cx="681405" cy="645582"/>
          </a:xfrm>
          <a:prstGeom prst="rect">
            <a:avLst/>
          </a:prstGeom>
          <a:noFill/>
        </xdr:spPr>
      </xdr:pic>
      <xdr:pic>
        <xdr:nvPicPr>
          <xdr:cNvPr id="7" name="Image 2_1">
            <a:extLst>
              <a:ext uri="{FF2B5EF4-FFF2-40B4-BE49-F238E27FC236}">
                <a16:creationId xmlns:a16="http://schemas.microsoft.com/office/drawing/2014/main" xmlns="" id="{00000000-0008-0000-1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0" y="31750"/>
            <a:ext cx="1615717" cy="905338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0</xdr:colOff>
      <xdr:row>48</xdr:row>
      <xdr:rowOff>0</xdr:rowOff>
    </xdr:from>
    <xdr:to>
      <xdr:col>1</xdr:col>
      <xdr:colOff>253910</xdr:colOff>
      <xdr:row>49</xdr:row>
      <xdr:rowOff>109299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2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589796</xdr:colOff>
      <xdr:row>3</xdr:row>
      <xdr:rowOff>181094</xdr:rowOff>
    </xdr:to>
    <xdr:grpSp>
      <xdr:nvGrpSpPr>
        <xdr:cNvPr id="1483436112" name="Grupo 1483436111">
          <a:extLst>
            <a:ext uri="{FF2B5EF4-FFF2-40B4-BE49-F238E27FC236}">
              <a16:creationId xmlns:a16="http://schemas.microsoft.com/office/drawing/2014/main" xmlns="" id="{00000000-0008-0000-1300-000050706B58}"/>
            </a:ext>
          </a:extLst>
        </xdr:cNvPr>
        <xdr:cNvGrpSpPr/>
      </xdr:nvGrpSpPr>
      <xdr:grpSpPr bwMode="auto">
        <a:xfrm>
          <a:off x="0" y="0"/>
          <a:ext cx="8368546" cy="985427"/>
          <a:chOff x="0" y="52917"/>
          <a:chExt cx="8315933" cy="986473"/>
        </a:xfrm>
      </xdr:grpSpPr>
      <xdr:pic>
        <xdr:nvPicPr>
          <xdr:cNvPr id="4" name="Imagem 2">
            <a:extLst>
              <a:ext uri="{FF2B5EF4-FFF2-40B4-BE49-F238E27FC236}">
                <a16:creationId xmlns:a16="http://schemas.microsoft.com/office/drawing/2014/main" xmlns="" id="{00000000-0008-0000-13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0" y="74084"/>
            <a:ext cx="7741581" cy="965306"/>
          </a:xfrm>
          <a:prstGeom prst="rect">
            <a:avLst/>
          </a:prstGeom>
          <a:noFill/>
        </xdr:spPr>
      </xdr:pic>
      <xdr:sp macro="" textlink="">
        <xdr:nvSpPr>
          <xdr:cNvPr id="5" name="Text 4">
            <a:extLst>
              <a:ext uri="{FF2B5EF4-FFF2-40B4-BE49-F238E27FC236}">
                <a16:creationId xmlns:a16="http://schemas.microsoft.com/office/drawing/2014/main" xmlns="" id="{00000000-0008-0000-1300-000005000000}"/>
              </a:ext>
            </a:extLst>
          </xdr:cNvPr>
          <xdr:cNvSpPr>
            <a:spLocks/>
          </xdr:cNvSpPr>
        </xdr:nvSpPr>
        <xdr:spPr bwMode="auto">
          <a:xfrm>
            <a:off x="2348920" y="139114"/>
            <a:ext cx="5967013" cy="794925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Arroz – Safras 2020/21 e 2021/22</a:t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</a:t>
            </a:r>
            <a:endParaRPr/>
          </a:p>
        </xdr:txBody>
      </xdr:sp>
      <xdr:pic>
        <xdr:nvPicPr>
          <xdr:cNvPr id="6" name="Picture_11">
            <a:extLst>
              <a:ext uri="{FF2B5EF4-FFF2-40B4-BE49-F238E27FC236}">
                <a16:creationId xmlns:a16="http://schemas.microsoft.com/office/drawing/2014/main" xmlns="" id="{00000000-0008-0000-13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/>
        </xdr:blipFill>
        <xdr:spPr bwMode="auto">
          <a:xfrm>
            <a:off x="1628708" y="190500"/>
            <a:ext cx="638312" cy="645582"/>
          </a:xfrm>
          <a:prstGeom prst="rect">
            <a:avLst/>
          </a:prstGeom>
          <a:noFill/>
        </xdr:spPr>
      </xdr:pic>
      <xdr:pic>
        <xdr:nvPicPr>
          <xdr:cNvPr id="7" name="Image 2_1">
            <a:extLst>
              <a:ext uri="{FF2B5EF4-FFF2-40B4-BE49-F238E27FC236}">
                <a16:creationId xmlns:a16="http://schemas.microsoft.com/office/drawing/2014/main" xmlns="" id="{00000000-0008-0000-13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0" y="52917"/>
            <a:ext cx="1615717" cy="905338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0</xdr:colOff>
      <xdr:row>47</xdr:row>
      <xdr:rowOff>0</xdr:rowOff>
    </xdr:from>
    <xdr:to>
      <xdr:col>1</xdr:col>
      <xdr:colOff>68563</xdr:colOff>
      <xdr:row>48</xdr:row>
      <xdr:rowOff>162535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3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0</xdr:colOff>
      <xdr:row>3</xdr:row>
      <xdr:rowOff>181094</xdr:rowOff>
    </xdr:to>
    <xdr:grpSp>
      <xdr:nvGrpSpPr>
        <xdr:cNvPr id="75547536" name="Grupo 75547535">
          <a:extLst>
            <a:ext uri="{FF2B5EF4-FFF2-40B4-BE49-F238E27FC236}">
              <a16:creationId xmlns:a16="http://schemas.microsoft.com/office/drawing/2014/main" xmlns="" id="{00000000-0008-0000-1400-000090C38004}"/>
            </a:ext>
          </a:extLst>
        </xdr:cNvPr>
        <xdr:cNvGrpSpPr/>
      </xdr:nvGrpSpPr>
      <xdr:grpSpPr bwMode="auto">
        <a:xfrm>
          <a:off x="0" y="0"/>
          <a:ext cx="10329333" cy="985427"/>
          <a:chOff x="0" y="52917"/>
          <a:chExt cx="10117667" cy="986473"/>
        </a:xfrm>
      </xdr:grpSpPr>
      <xdr:pic>
        <xdr:nvPicPr>
          <xdr:cNvPr id="4" name="Imagem 4">
            <a:extLst>
              <a:ext uri="{FF2B5EF4-FFF2-40B4-BE49-F238E27FC236}">
                <a16:creationId xmlns:a16="http://schemas.microsoft.com/office/drawing/2014/main" xmlns="" id="{00000000-0008-0000-14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0" y="74084"/>
            <a:ext cx="10117667" cy="965306"/>
          </a:xfrm>
          <a:prstGeom prst="rect">
            <a:avLst/>
          </a:prstGeom>
          <a:noFill/>
        </xdr:spPr>
      </xdr:pic>
      <xdr:sp macro="" textlink="">
        <xdr:nvSpPr>
          <xdr:cNvPr id="5" name="Text 4">
            <a:extLst>
              <a:ext uri="{FF2B5EF4-FFF2-40B4-BE49-F238E27FC236}">
                <a16:creationId xmlns:a16="http://schemas.microsoft.com/office/drawing/2014/main" xmlns="" id="{00000000-0008-0000-1400-000005000000}"/>
              </a:ext>
            </a:extLst>
          </xdr:cNvPr>
          <xdr:cNvSpPr>
            <a:spLocks/>
          </xdr:cNvSpPr>
        </xdr:nvSpPr>
        <xdr:spPr bwMode="auto">
          <a:xfrm>
            <a:off x="3273089" y="225309"/>
            <a:ext cx="5958700" cy="794925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Arroz  – Safras 2013/14 e 2019/20</a:t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Evolução de área</a:t>
            </a:r>
            <a:endParaRPr/>
          </a:p>
        </xdr:txBody>
      </xdr:sp>
      <xdr:pic>
        <xdr:nvPicPr>
          <xdr:cNvPr id="6" name="Imagem 6">
            <a:extLst>
              <a:ext uri="{FF2B5EF4-FFF2-40B4-BE49-F238E27FC236}">
                <a16:creationId xmlns:a16="http://schemas.microsoft.com/office/drawing/2014/main" xmlns="" id="{00000000-0008-0000-14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/>
        </xdr:blipFill>
        <xdr:spPr bwMode="auto">
          <a:xfrm>
            <a:off x="2358892" y="232834"/>
            <a:ext cx="638312" cy="645582"/>
          </a:xfrm>
          <a:prstGeom prst="rect">
            <a:avLst/>
          </a:prstGeom>
          <a:noFill/>
        </xdr:spPr>
      </xdr:pic>
      <xdr:pic>
        <xdr:nvPicPr>
          <xdr:cNvPr id="7" name="Image 2_1">
            <a:extLst>
              <a:ext uri="{FF2B5EF4-FFF2-40B4-BE49-F238E27FC236}">
                <a16:creationId xmlns:a16="http://schemas.microsoft.com/office/drawing/2014/main" xmlns="" id="{00000000-0008-0000-14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0" y="52917"/>
            <a:ext cx="1615717" cy="905338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14</xdr:col>
      <xdr:colOff>18658</xdr:colOff>
      <xdr:row>0</xdr:row>
      <xdr:rowOff>0</xdr:rowOff>
    </xdr:from>
    <xdr:to>
      <xdr:col>26</xdr:col>
      <xdr:colOff>238608</xdr:colOff>
      <xdr:row>3</xdr:row>
      <xdr:rowOff>181094</xdr:rowOff>
    </xdr:to>
    <xdr:grpSp>
      <xdr:nvGrpSpPr>
        <xdr:cNvPr id="46" name="Grupo 45">
          <a:extLst>
            <a:ext uri="{FF2B5EF4-FFF2-40B4-BE49-F238E27FC236}">
              <a16:creationId xmlns:a16="http://schemas.microsoft.com/office/drawing/2014/main" xmlns="" id="{00000000-0008-0000-1400-00002E000000}"/>
            </a:ext>
          </a:extLst>
        </xdr:cNvPr>
        <xdr:cNvGrpSpPr/>
      </xdr:nvGrpSpPr>
      <xdr:grpSpPr bwMode="auto">
        <a:xfrm>
          <a:off x="10930075" y="0"/>
          <a:ext cx="9427450" cy="985427"/>
          <a:chOff x="0" y="52917"/>
          <a:chExt cx="9235162" cy="986473"/>
        </a:xfrm>
      </xdr:grpSpPr>
      <xdr:pic>
        <xdr:nvPicPr>
          <xdr:cNvPr id="8" name="Imagem 9">
            <a:extLst>
              <a:ext uri="{FF2B5EF4-FFF2-40B4-BE49-F238E27FC236}">
                <a16:creationId xmlns:a16="http://schemas.microsoft.com/office/drawing/2014/main" xmlns="" id="{00000000-0008-0000-14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74084"/>
            <a:ext cx="8485985" cy="965306"/>
          </a:xfrm>
          <a:prstGeom prst="rect">
            <a:avLst/>
          </a:prstGeom>
          <a:noFill/>
        </xdr:spPr>
      </xdr:pic>
      <xdr:sp macro="" textlink="">
        <xdr:nvSpPr>
          <xdr:cNvPr id="9" name="Text 4">
            <a:extLst>
              <a:ext uri="{FF2B5EF4-FFF2-40B4-BE49-F238E27FC236}">
                <a16:creationId xmlns:a16="http://schemas.microsoft.com/office/drawing/2014/main" xmlns="" id="{00000000-0008-0000-1400-000009000000}"/>
              </a:ext>
            </a:extLst>
          </xdr:cNvPr>
          <xdr:cNvSpPr>
            <a:spLocks/>
          </xdr:cNvSpPr>
        </xdr:nvSpPr>
        <xdr:spPr bwMode="auto">
          <a:xfrm>
            <a:off x="3274285" y="225309"/>
            <a:ext cx="5960877" cy="794925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Arroz  – Safras 2013/14 e 2019/20</a:t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Evolução de produtividade</a:t>
            </a:r>
            <a:endParaRPr/>
          </a:p>
        </xdr:txBody>
      </xdr:sp>
      <xdr:pic>
        <xdr:nvPicPr>
          <xdr:cNvPr id="10" name="Imagem 11">
            <a:extLst>
              <a:ext uri="{FF2B5EF4-FFF2-40B4-BE49-F238E27FC236}">
                <a16:creationId xmlns:a16="http://schemas.microsoft.com/office/drawing/2014/main" xmlns="" id="{00000000-0008-0000-14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/>
        </xdr:blipFill>
        <xdr:spPr bwMode="auto">
          <a:xfrm>
            <a:off x="1892401" y="232834"/>
            <a:ext cx="638312" cy="645582"/>
          </a:xfrm>
          <a:prstGeom prst="rect">
            <a:avLst/>
          </a:prstGeom>
          <a:noFill/>
        </xdr:spPr>
      </xdr:pic>
      <xdr:pic>
        <xdr:nvPicPr>
          <xdr:cNvPr id="11" name="Image 2_1">
            <a:extLst>
              <a:ext uri="{FF2B5EF4-FFF2-40B4-BE49-F238E27FC236}">
                <a16:creationId xmlns:a16="http://schemas.microsoft.com/office/drawing/2014/main" xmlns="" id="{00000000-0008-0000-14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0" y="52917"/>
            <a:ext cx="1615717" cy="905338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26</xdr:col>
      <xdr:colOff>9004</xdr:colOff>
      <xdr:row>0</xdr:row>
      <xdr:rowOff>0</xdr:rowOff>
    </xdr:from>
    <xdr:to>
      <xdr:col>39</xdr:col>
      <xdr:colOff>0</xdr:colOff>
      <xdr:row>3</xdr:row>
      <xdr:rowOff>181094</xdr:rowOff>
    </xdr:to>
    <xdr:grpSp>
      <xdr:nvGrpSpPr>
        <xdr:cNvPr id="50" name="Grupo 49">
          <a:extLst>
            <a:ext uri="{FF2B5EF4-FFF2-40B4-BE49-F238E27FC236}">
              <a16:creationId xmlns:a16="http://schemas.microsoft.com/office/drawing/2014/main" xmlns="" id="{00000000-0008-0000-1400-000032000000}"/>
            </a:ext>
          </a:extLst>
        </xdr:cNvPr>
        <xdr:cNvGrpSpPr/>
      </xdr:nvGrpSpPr>
      <xdr:grpSpPr bwMode="auto">
        <a:xfrm>
          <a:off x="20127921" y="0"/>
          <a:ext cx="10267412" cy="985427"/>
          <a:chOff x="0" y="52917"/>
          <a:chExt cx="10055470" cy="986473"/>
        </a:xfrm>
      </xdr:grpSpPr>
      <xdr:pic>
        <xdr:nvPicPr>
          <xdr:cNvPr id="12" name="Imagem 14">
            <a:extLst>
              <a:ext uri="{FF2B5EF4-FFF2-40B4-BE49-F238E27FC236}">
                <a16:creationId xmlns:a16="http://schemas.microsoft.com/office/drawing/2014/main" xmlns="" id="{00000000-0008-0000-14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74084"/>
            <a:ext cx="10055469" cy="965306"/>
          </a:xfrm>
          <a:prstGeom prst="rect">
            <a:avLst/>
          </a:prstGeom>
          <a:noFill/>
        </xdr:spPr>
      </xdr:pic>
      <xdr:sp macro="" textlink="">
        <xdr:nvSpPr>
          <xdr:cNvPr id="13" name="Text 4">
            <a:extLst>
              <a:ext uri="{FF2B5EF4-FFF2-40B4-BE49-F238E27FC236}">
                <a16:creationId xmlns:a16="http://schemas.microsoft.com/office/drawing/2014/main" xmlns="" id="{00000000-0008-0000-1400-00000D000000}"/>
              </a:ext>
            </a:extLst>
          </xdr:cNvPr>
          <xdr:cNvSpPr>
            <a:spLocks/>
          </xdr:cNvSpPr>
        </xdr:nvSpPr>
        <xdr:spPr bwMode="auto">
          <a:xfrm>
            <a:off x="3274091" y="225309"/>
            <a:ext cx="5960524" cy="794925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Arroz  – Safras 2013/14 e 2019/20</a:t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Evolução de produção</a:t>
            </a:r>
            <a:endParaRPr/>
          </a:p>
        </xdr:txBody>
      </xdr:sp>
      <xdr:pic>
        <xdr:nvPicPr>
          <xdr:cNvPr id="14" name="Imagem 16">
            <a:extLst>
              <a:ext uri="{FF2B5EF4-FFF2-40B4-BE49-F238E27FC236}">
                <a16:creationId xmlns:a16="http://schemas.microsoft.com/office/drawing/2014/main" xmlns="" id="{00000000-0008-0000-14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/>
        </xdr:blipFill>
        <xdr:spPr bwMode="auto">
          <a:xfrm>
            <a:off x="2358892" y="232834"/>
            <a:ext cx="638312" cy="645582"/>
          </a:xfrm>
          <a:prstGeom prst="rect">
            <a:avLst/>
          </a:prstGeom>
          <a:noFill/>
        </xdr:spPr>
      </xdr:pic>
      <xdr:pic>
        <xdr:nvPicPr>
          <xdr:cNvPr id="15" name="Image 2_1">
            <a:extLst>
              <a:ext uri="{FF2B5EF4-FFF2-40B4-BE49-F238E27FC236}">
                <a16:creationId xmlns:a16="http://schemas.microsoft.com/office/drawing/2014/main" xmlns="" id="{00000000-0008-0000-14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0" y="52917"/>
            <a:ext cx="1615717" cy="905338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1257448</xdr:colOff>
      <xdr:row>50</xdr:row>
      <xdr:rowOff>152563</xdr:rowOff>
    </xdr:to>
    <xdr:sp macro="" textlink="">
      <xdr:nvSpPr>
        <xdr:cNvPr id="16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400-000010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19831</xdr:colOff>
      <xdr:row>0</xdr:row>
      <xdr:rowOff>1030113</xdr:rowOff>
    </xdr:to>
    <xdr:grpSp>
      <xdr:nvGrpSpPr>
        <xdr:cNvPr id="45" name="Grupo 44">
          <a:extLst>
            <a:ext uri="{FF2B5EF4-FFF2-40B4-BE49-F238E27FC236}">
              <a16:creationId xmlns:a16="http://schemas.microsoft.com/office/drawing/2014/main" xmlns="" id="{00000000-0008-0000-0200-00002D000000}"/>
            </a:ext>
          </a:extLst>
        </xdr:cNvPr>
        <xdr:cNvGrpSpPr/>
      </xdr:nvGrpSpPr>
      <xdr:grpSpPr bwMode="auto">
        <a:xfrm>
          <a:off x="0" y="0"/>
          <a:ext cx="7258831" cy="1030113"/>
          <a:chOff x="1" y="1"/>
          <a:chExt cx="7302938" cy="1017882"/>
        </a:xfrm>
      </xdr:grpSpPr>
      <xdr:pic>
        <xdr:nvPicPr>
          <xdr:cNvPr id="4" name="Image 1_1">
            <a:extLst>
              <a:ext uri="{FF2B5EF4-FFF2-40B4-BE49-F238E27FC236}">
                <a16:creationId xmlns:a16="http://schemas.microsoft.com/office/drawing/2014/main" xmlns="" id="{00000000-0008-0000-02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17597"/>
            <a:ext cx="7302938" cy="1000286"/>
          </a:xfrm>
          <a:prstGeom prst="rect">
            <a:avLst/>
          </a:prstGeom>
          <a:noFill/>
        </xdr:spPr>
      </xdr:pic>
      <xdr:pic>
        <xdr:nvPicPr>
          <xdr:cNvPr id="5" name="Image 2_1">
            <a:extLst>
              <a:ext uri="{FF2B5EF4-FFF2-40B4-BE49-F238E27FC236}">
                <a16:creationId xmlns:a16="http://schemas.microsoft.com/office/drawing/2014/main" xmlns="" id="{00000000-0008-0000-02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28575" y="1"/>
            <a:ext cx="1628775" cy="928284"/>
          </a:xfrm>
          <a:prstGeom prst="rect">
            <a:avLst/>
          </a:prstGeom>
          <a:noFill/>
        </xdr:spPr>
      </xdr:pic>
      <xdr:sp macro="" textlink="">
        <xdr:nvSpPr>
          <xdr:cNvPr id="6" name="Text 4">
            <a:extLst>
              <a:ext uri="{FF2B5EF4-FFF2-40B4-BE49-F238E27FC236}">
                <a16:creationId xmlns:a16="http://schemas.microsoft.com/office/drawing/2014/main" xmlns="" id="{00000000-0008-0000-0200-000006000000}"/>
              </a:ext>
            </a:extLst>
          </xdr:cNvPr>
          <xdr:cNvSpPr>
            <a:spLocks/>
          </xdr:cNvSpPr>
        </xdr:nvSpPr>
        <xdr:spPr bwMode="auto">
          <a:xfrm>
            <a:off x="1909705" y="103674"/>
            <a:ext cx="5326058" cy="801111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Brasil – Safras 2020/21 e 2021/22</a:t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Estimativa da área de grãos - </a:t>
            </a:r>
            <a:r>
              <a:rPr sz="11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(Em mil hectares)</a:t>
            </a:r>
            <a:endParaRPr/>
          </a:p>
        </xdr:txBody>
      </xdr:sp>
    </xdr:grpSp>
    <xdr:clientData/>
  </xdr:twoCellAnchor>
  <xdr:twoCellAnchor editAs="oneCell">
    <xdr:from>
      <xdr:col>0</xdr:col>
      <xdr:colOff>66228</xdr:colOff>
      <xdr:row>51</xdr:row>
      <xdr:rowOff>75009</xdr:rowOff>
    </xdr:from>
    <xdr:to>
      <xdr:col>0</xdr:col>
      <xdr:colOff>1317947</xdr:colOff>
      <xdr:row>53</xdr:row>
      <xdr:rowOff>20716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10027</xdr:colOff>
      <xdr:row>0</xdr:row>
      <xdr:rowOff>0</xdr:rowOff>
    </xdr:from>
    <xdr:to>
      <xdr:col>10</xdr:col>
      <xdr:colOff>0</xdr:colOff>
      <xdr:row>3</xdr:row>
      <xdr:rowOff>171152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194639</xdr:colOff>
      <xdr:row>0</xdr:row>
      <xdr:rowOff>103993</xdr:rowOff>
    </xdr:from>
    <xdr:to>
      <xdr:col>10</xdr:col>
      <xdr:colOff>0</xdr:colOff>
      <xdr:row>3</xdr:row>
      <xdr:rowOff>75902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15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1ª safra cores – Safras 2020/21 e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175431</xdr:colOff>
      <xdr:row>3</xdr:row>
      <xdr:rowOff>114597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272987</xdr:colOff>
      <xdr:row>0</xdr:row>
      <xdr:rowOff>132791</xdr:rowOff>
    </xdr:from>
    <xdr:to>
      <xdr:col>2</xdr:col>
      <xdr:colOff>97752</xdr:colOff>
      <xdr:row>3</xdr:row>
      <xdr:rowOff>28276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1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1372306</xdr:colOff>
      <xdr:row>50</xdr:row>
      <xdr:rowOff>97155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5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9971</xdr:colOff>
      <xdr:row>0</xdr:row>
      <xdr:rowOff>9599</xdr:rowOff>
    </xdr:from>
    <xdr:to>
      <xdr:col>10</xdr:col>
      <xdr:colOff>0</xdr:colOff>
      <xdr:row>4</xdr:row>
      <xdr:rowOff>0</xdr:rowOff>
    </xdr:to>
    <xdr:pic>
      <xdr:nvPicPr>
        <xdr:cNvPr id="4" name="Imagem 2">
          <a:extLst>
            <a:ext uri="{FF2B5EF4-FFF2-40B4-BE49-F238E27FC236}">
              <a16:creationId xmlns:a16="http://schemas.microsoft.com/office/drawing/2014/main" xmlns="" id="{00000000-0008-0000-1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273499</xdr:colOff>
      <xdr:row>0</xdr:row>
      <xdr:rowOff>123192</xdr:rowOff>
    </xdr:from>
    <xdr:to>
      <xdr:col>11</xdr:col>
      <xdr:colOff>0</xdr:colOff>
      <xdr:row>3</xdr:row>
      <xdr:rowOff>114597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16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1ª safra preto – Safras 2020/21 e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9599</xdr:rowOff>
    </xdr:from>
    <xdr:to>
      <xdr:col>1</xdr:col>
      <xdr:colOff>381241</xdr:colOff>
      <xdr:row>3</xdr:row>
      <xdr:rowOff>123526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1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312678</xdr:colOff>
      <xdr:row>0</xdr:row>
      <xdr:rowOff>132791</xdr:rowOff>
    </xdr:from>
    <xdr:to>
      <xdr:col>2</xdr:col>
      <xdr:colOff>244115</xdr:colOff>
      <xdr:row>3</xdr:row>
      <xdr:rowOff>28276</xdr:rowOff>
    </xdr:to>
    <xdr:pic>
      <xdr:nvPicPr>
        <xdr:cNvPr id="7" name="Imagem 5">
          <a:extLst>
            <a:ext uri="{FF2B5EF4-FFF2-40B4-BE49-F238E27FC236}">
              <a16:creationId xmlns:a16="http://schemas.microsoft.com/office/drawing/2014/main" xmlns="" id="{00000000-0008-0000-1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1</xdr:col>
      <xdr:colOff>185346</xdr:colOff>
      <xdr:row>52</xdr:row>
      <xdr:rowOff>85725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6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9813</xdr:colOff>
      <xdr:row>0</xdr:row>
      <xdr:rowOff>114522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1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673576</xdr:colOff>
      <xdr:row>0</xdr:row>
      <xdr:rowOff>200917</xdr:rowOff>
    </xdr:from>
    <xdr:to>
      <xdr:col>9</xdr:col>
      <xdr:colOff>751154</xdr:colOff>
      <xdr:row>3</xdr:row>
      <xdr:rowOff>95250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17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1ª safra caupi – Safras 2020/21 e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114522</xdr:rowOff>
    </xdr:from>
    <xdr:to>
      <xdr:col>1</xdr:col>
      <xdr:colOff>146167</xdr:colOff>
      <xdr:row>3</xdr:row>
      <xdr:rowOff>123526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1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1972484</xdr:colOff>
      <xdr:row>0</xdr:row>
      <xdr:rowOff>229045</xdr:rowOff>
    </xdr:from>
    <xdr:to>
      <xdr:col>1</xdr:col>
      <xdr:colOff>663782</xdr:colOff>
      <xdr:row>3</xdr:row>
      <xdr:rowOff>19347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1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1240408</xdr:colOff>
      <xdr:row>49</xdr:row>
      <xdr:rowOff>118586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7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85389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293089</xdr:colOff>
      <xdr:row>0</xdr:row>
      <xdr:rowOff>189755</xdr:rowOff>
    </xdr:from>
    <xdr:to>
      <xdr:col>11</xdr:col>
      <xdr:colOff>230105</xdr:colOff>
      <xdr:row>3</xdr:row>
      <xdr:rowOff>133885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18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1ª safra – Safras 2020/21 e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38639</xdr:colOff>
      <xdr:row>0</xdr:row>
      <xdr:rowOff>75902</xdr:rowOff>
    </xdr:from>
    <xdr:to>
      <xdr:col>1</xdr:col>
      <xdr:colOff>419667</xdr:colOff>
      <xdr:row>3</xdr:row>
      <xdr:rowOff>114537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1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283294</xdr:colOff>
      <xdr:row>0</xdr:row>
      <xdr:rowOff>208731</xdr:rowOff>
    </xdr:from>
    <xdr:to>
      <xdr:col>2</xdr:col>
      <xdr:colOff>214731</xdr:colOff>
      <xdr:row>3</xdr:row>
      <xdr:rowOff>28633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1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97947</xdr:colOff>
      <xdr:row>47</xdr:row>
      <xdr:rowOff>162535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8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104365</xdr:rowOff>
    </xdr:from>
    <xdr:to>
      <xdr:col>10</xdr:col>
      <xdr:colOff>1968</xdr:colOff>
      <xdr:row>4</xdr:row>
      <xdr:rowOff>9673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514461</xdr:colOff>
      <xdr:row>0</xdr:row>
      <xdr:rowOff>151804</xdr:rowOff>
    </xdr:from>
    <xdr:to>
      <xdr:col>10</xdr:col>
      <xdr:colOff>501020</xdr:colOff>
      <xdr:row>3</xdr:row>
      <xdr:rowOff>57298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19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2ª safra cores – Safras 2020/21 e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75902</xdr:rowOff>
    </xdr:from>
    <xdr:to>
      <xdr:col>1</xdr:col>
      <xdr:colOff>273499</xdr:colOff>
      <xdr:row>3</xdr:row>
      <xdr:rowOff>114597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1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390283</xdr:colOff>
      <xdr:row>0</xdr:row>
      <xdr:rowOff>189755</xdr:rowOff>
    </xdr:from>
    <xdr:to>
      <xdr:col>2</xdr:col>
      <xdr:colOff>314324</xdr:colOff>
      <xdr:row>3</xdr:row>
      <xdr:rowOff>9673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1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1248947</xdr:colOff>
      <xdr:row>52</xdr:row>
      <xdr:rowOff>85725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9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9571</xdr:colOff>
      <xdr:row>0</xdr:row>
      <xdr:rowOff>0</xdr:rowOff>
    </xdr:from>
    <xdr:to>
      <xdr:col>10</xdr:col>
      <xdr:colOff>9618</xdr:colOff>
      <xdr:row>4</xdr:row>
      <xdr:rowOff>0</xdr:rowOff>
    </xdr:to>
    <xdr:pic>
      <xdr:nvPicPr>
        <xdr:cNvPr id="4" name="Imagem 5">
          <a:extLst>
            <a:ext uri="{FF2B5EF4-FFF2-40B4-BE49-F238E27FC236}">
              <a16:creationId xmlns:a16="http://schemas.microsoft.com/office/drawing/2014/main" xmlns="" id="{00000000-0008-0000-1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224524</xdr:colOff>
      <xdr:row>0</xdr:row>
      <xdr:rowOff>57819</xdr:rowOff>
    </xdr:from>
    <xdr:to>
      <xdr:col>10</xdr:col>
      <xdr:colOff>779933</xdr:colOff>
      <xdr:row>3</xdr:row>
      <xdr:rowOff>75902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1A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2ª safra preto – Safras 2020/21 e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244115</xdr:colOff>
      <xdr:row>3</xdr:row>
      <xdr:rowOff>123526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1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234320</xdr:colOff>
      <xdr:row>0</xdr:row>
      <xdr:rowOff>123452</xdr:rowOff>
    </xdr:from>
    <xdr:to>
      <xdr:col>2</xdr:col>
      <xdr:colOff>165757</xdr:colOff>
      <xdr:row>3</xdr:row>
      <xdr:rowOff>28276</xdr:rowOff>
    </xdr:to>
    <xdr:pic>
      <xdr:nvPicPr>
        <xdr:cNvPr id="7" name="Imagem 8">
          <a:extLst>
            <a:ext uri="{FF2B5EF4-FFF2-40B4-BE49-F238E27FC236}">
              <a16:creationId xmlns:a16="http://schemas.microsoft.com/office/drawing/2014/main" xmlns="" id="{00000000-0008-0000-1A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186</xdr:colOff>
      <xdr:row>51</xdr:row>
      <xdr:rowOff>118586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A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8985</xdr:colOff>
      <xdr:row>0</xdr:row>
      <xdr:rowOff>57150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1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439256</xdr:colOff>
      <xdr:row>0</xdr:row>
      <xdr:rowOff>171450</xdr:rowOff>
    </xdr:from>
    <xdr:to>
      <xdr:col>11</xdr:col>
      <xdr:colOff>76981</xdr:colOff>
      <xdr:row>3</xdr:row>
      <xdr:rowOff>123526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1B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2ª safra caupi – Safras 2020/21 e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342062</xdr:colOff>
      <xdr:row>3</xdr:row>
      <xdr:rowOff>123526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1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409872</xdr:colOff>
      <xdr:row>0</xdr:row>
      <xdr:rowOff>171450</xdr:rowOff>
    </xdr:from>
    <xdr:to>
      <xdr:col>2</xdr:col>
      <xdr:colOff>342062</xdr:colOff>
      <xdr:row>3</xdr:row>
      <xdr:rowOff>19347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1B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1266955</xdr:colOff>
      <xdr:row>51</xdr:row>
      <xdr:rowOff>85725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B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9971</xdr:colOff>
      <xdr:row>0</xdr:row>
      <xdr:rowOff>18417</xdr:rowOff>
    </xdr:from>
    <xdr:to>
      <xdr:col>10</xdr:col>
      <xdr:colOff>10250</xdr:colOff>
      <xdr:row>3</xdr:row>
      <xdr:rowOff>171807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1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361652</xdr:colOff>
      <xdr:row>0</xdr:row>
      <xdr:rowOff>123899</xdr:rowOff>
    </xdr:from>
    <xdr:to>
      <xdr:col>10</xdr:col>
      <xdr:colOff>522963</xdr:colOff>
      <xdr:row>3</xdr:row>
      <xdr:rowOff>152459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1C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2ª safra – Safras 2020/21 e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18417</xdr:rowOff>
    </xdr:from>
    <xdr:to>
      <xdr:col>1</xdr:col>
      <xdr:colOff>381241</xdr:colOff>
      <xdr:row>3</xdr:row>
      <xdr:rowOff>114537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1C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400077</xdr:colOff>
      <xdr:row>0</xdr:row>
      <xdr:rowOff>133945</xdr:rowOff>
    </xdr:from>
    <xdr:to>
      <xdr:col>2</xdr:col>
      <xdr:colOff>332268</xdr:colOff>
      <xdr:row>3</xdr:row>
      <xdr:rowOff>9286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1C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38639</xdr:colOff>
      <xdr:row>49</xdr:row>
      <xdr:rowOff>0</xdr:rowOff>
    </xdr:from>
    <xdr:to>
      <xdr:col>1</xdr:col>
      <xdr:colOff>165757</xdr:colOff>
      <xdr:row>50</xdr:row>
      <xdr:rowOff>190455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C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</a:t>
          </a:r>
          <a:r>
            <a:rPr sz="1100" b="0" i="0">
              <a:solidFill>
                <a:srgbClr val="0066CC"/>
              </a:solidFill>
              <a:latin typeface="Arial"/>
              <a:ea typeface="Arial"/>
              <a:cs typeface="Arial"/>
            </a:rPr>
            <a:t> </a:t>
          </a: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Principal</a:t>
          </a:r>
          <a:endParaRPr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9441</xdr:colOff>
      <xdr:row>0</xdr:row>
      <xdr:rowOff>0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1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263704</xdr:colOff>
      <xdr:row>0</xdr:row>
      <xdr:rowOff>114076</xdr:rowOff>
    </xdr:from>
    <xdr:to>
      <xdr:col>10</xdr:col>
      <xdr:colOff>459208</xdr:colOff>
      <xdr:row>3</xdr:row>
      <xdr:rowOff>104923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1D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3ª safra cores – Safras 2020/21 e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272578</xdr:colOff>
      <xdr:row>3</xdr:row>
      <xdr:rowOff>114597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1D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321691</xdr:colOff>
      <xdr:row>0</xdr:row>
      <xdr:rowOff>114076</xdr:rowOff>
    </xdr:from>
    <xdr:to>
      <xdr:col>2</xdr:col>
      <xdr:colOff>195141</xdr:colOff>
      <xdr:row>3</xdr:row>
      <xdr:rowOff>19347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1D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1248947</xdr:colOff>
      <xdr:row>51</xdr:row>
      <xdr:rowOff>129301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D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9971</xdr:colOff>
      <xdr:row>0</xdr:row>
      <xdr:rowOff>104477</xdr:rowOff>
    </xdr:from>
    <xdr:to>
      <xdr:col>10</xdr:col>
      <xdr:colOff>0</xdr:colOff>
      <xdr:row>3</xdr:row>
      <xdr:rowOff>171152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1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351857</xdr:colOff>
      <xdr:row>0</xdr:row>
      <xdr:rowOff>180826</xdr:rowOff>
    </xdr:from>
    <xdr:to>
      <xdr:col>10</xdr:col>
      <xdr:colOff>491132</xdr:colOff>
      <xdr:row>3</xdr:row>
      <xdr:rowOff>75902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1E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3ª safra preto – Safras 2020/21 e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104477</xdr:rowOff>
    </xdr:from>
    <xdr:to>
      <xdr:col>1</xdr:col>
      <xdr:colOff>380060</xdr:colOff>
      <xdr:row>3</xdr:row>
      <xdr:rowOff>114597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1E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457934</xdr:colOff>
      <xdr:row>0</xdr:row>
      <xdr:rowOff>219000</xdr:rowOff>
    </xdr:from>
    <xdr:to>
      <xdr:col>2</xdr:col>
      <xdr:colOff>293089</xdr:colOff>
      <xdr:row>3</xdr:row>
      <xdr:rowOff>9673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1E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116810</xdr:colOff>
      <xdr:row>51</xdr:row>
      <xdr:rowOff>118586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E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7</xdr:col>
      <xdr:colOff>695082</xdr:colOff>
      <xdr:row>5</xdr:row>
      <xdr:rowOff>9330</xdr:rowOff>
    </xdr:to>
    <xdr:pic>
      <xdr:nvPicPr>
        <xdr:cNvPr id="4" name="Image 1_1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49094</xdr:colOff>
      <xdr:row>1</xdr:row>
      <xdr:rowOff>28841</xdr:rowOff>
    </xdr:from>
    <xdr:to>
      <xdr:col>8</xdr:col>
      <xdr:colOff>555798</xdr:colOff>
      <xdr:row>5</xdr:row>
      <xdr:rowOff>9330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 – Safras 2020/21 e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produtividade de grãos -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kg/ha)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76460</xdr:rowOff>
    </xdr:from>
    <xdr:to>
      <xdr:col>0</xdr:col>
      <xdr:colOff>1601074</xdr:colOff>
      <xdr:row>5</xdr:row>
      <xdr:rowOff>19510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66228</xdr:colOff>
      <xdr:row>56</xdr:row>
      <xdr:rowOff>123646</xdr:rowOff>
    </xdr:from>
    <xdr:to>
      <xdr:col>0</xdr:col>
      <xdr:colOff>1317947</xdr:colOff>
      <xdr:row>58</xdr:row>
      <xdr:rowOff>47863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9311</xdr:colOff>
      <xdr:row>0</xdr:row>
      <xdr:rowOff>0</xdr:rowOff>
    </xdr:from>
    <xdr:to>
      <xdr:col>10</xdr:col>
      <xdr:colOff>9803</xdr:colOff>
      <xdr:row>4</xdr:row>
      <xdr:rowOff>10583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1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311" y="0"/>
          <a:ext cx="8012075" cy="984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351857</xdr:colOff>
      <xdr:row>0</xdr:row>
      <xdr:rowOff>57819</xdr:rowOff>
    </xdr:from>
    <xdr:to>
      <xdr:col>10</xdr:col>
      <xdr:colOff>550757</xdr:colOff>
      <xdr:row>3</xdr:row>
      <xdr:rowOff>37951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1F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3ª safra caupi – Safras 2020/21 e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293089</xdr:colOff>
      <xdr:row>3</xdr:row>
      <xdr:rowOff>123526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1F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351857</xdr:colOff>
      <xdr:row>0</xdr:row>
      <xdr:rowOff>95324</xdr:rowOff>
    </xdr:from>
    <xdr:to>
      <xdr:col>2</xdr:col>
      <xdr:colOff>283294</xdr:colOff>
      <xdr:row>3</xdr:row>
      <xdr:rowOff>0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1F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1256993</xdr:colOff>
      <xdr:row>51</xdr:row>
      <xdr:rowOff>118586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F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10027</xdr:colOff>
      <xdr:row>0</xdr:row>
      <xdr:rowOff>28462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2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165757</xdr:colOff>
      <xdr:row>0</xdr:row>
      <xdr:rowOff>113853</xdr:rowOff>
    </xdr:from>
    <xdr:to>
      <xdr:col>11</xdr:col>
      <xdr:colOff>120308</xdr:colOff>
      <xdr:row>3</xdr:row>
      <xdr:rowOff>114537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20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3ª safra  – Safras 2020/21 e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28462</xdr:rowOff>
    </xdr:from>
    <xdr:to>
      <xdr:col>1</xdr:col>
      <xdr:colOff>175552</xdr:colOff>
      <xdr:row>3</xdr:row>
      <xdr:rowOff>123824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2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204936</xdr:colOff>
      <xdr:row>0</xdr:row>
      <xdr:rowOff>133945</xdr:rowOff>
    </xdr:from>
    <xdr:to>
      <xdr:col>2</xdr:col>
      <xdr:colOff>136373</xdr:colOff>
      <xdr:row>3</xdr:row>
      <xdr:rowOff>9286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2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1400956</xdr:colOff>
      <xdr:row>48</xdr:row>
      <xdr:rowOff>152563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0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9263</xdr:colOff>
      <xdr:row>0</xdr:row>
      <xdr:rowOff>94653</xdr:rowOff>
    </xdr:from>
    <xdr:to>
      <xdr:col>10</xdr:col>
      <xdr:colOff>788</xdr:colOff>
      <xdr:row>3</xdr:row>
      <xdr:rowOff>171807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2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375716</xdr:colOff>
      <xdr:row>0</xdr:row>
      <xdr:rowOff>199169</xdr:rowOff>
    </xdr:from>
    <xdr:to>
      <xdr:col>9</xdr:col>
      <xdr:colOff>312678</xdr:colOff>
      <xdr:row>3</xdr:row>
      <xdr:rowOff>114537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21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cores total (1ª, 2ª e 3ª safra) – Safras 2020/21 e 2021/22</a:t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4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94653</xdr:rowOff>
    </xdr:from>
    <xdr:to>
      <xdr:col>1</xdr:col>
      <xdr:colOff>67456</xdr:colOff>
      <xdr:row>3</xdr:row>
      <xdr:rowOff>114537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2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567909</xdr:colOff>
      <xdr:row>0</xdr:row>
      <xdr:rowOff>218888</xdr:rowOff>
    </xdr:from>
    <xdr:to>
      <xdr:col>2</xdr:col>
      <xdr:colOff>326910</xdr:colOff>
      <xdr:row>3</xdr:row>
      <xdr:rowOff>19347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2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1249170</xdr:colOff>
      <xdr:row>49</xdr:row>
      <xdr:rowOff>181481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1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9152</xdr:colOff>
      <xdr:row>0</xdr:row>
      <xdr:rowOff>38472</xdr:rowOff>
    </xdr:from>
    <xdr:to>
      <xdr:col>10</xdr:col>
      <xdr:colOff>3637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2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154251</xdr:colOff>
      <xdr:row>0</xdr:row>
      <xdr:rowOff>152139</xdr:rowOff>
    </xdr:from>
    <xdr:to>
      <xdr:col>10</xdr:col>
      <xdr:colOff>273062</xdr:colOff>
      <xdr:row>3</xdr:row>
      <xdr:rowOff>114537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22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preto total (1ª, 2ª e 3ª safras) – Safras 2020/21 e 2021/22</a:t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4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38472</xdr:rowOff>
    </xdr:from>
    <xdr:to>
      <xdr:col>1</xdr:col>
      <xdr:colOff>76348</xdr:colOff>
      <xdr:row>3</xdr:row>
      <xdr:rowOff>123824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2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470816</xdr:colOff>
      <xdr:row>0</xdr:row>
      <xdr:rowOff>162631</xdr:rowOff>
    </xdr:from>
    <xdr:to>
      <xdr:col>2</xdr:col>
      <xdr:colOff>67065</xdr:colOff>
      <xdr:row>3</xdr:row>
      <xdr:rowOff>19347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2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1249373</xdr:colOff>
      <xdr:row>48</xdr:row>
      <xdr:rowOff>190455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2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9765</xdr:colOff>
      <xdr:row>0</xdr:row>
      <xdr:rowOff>85389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2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365484</xdr:colOff>
      <xdr:row>0</xdr:row>
      <xdr:rowOff>199243</xdr:rowOff>
    </xdr:from>
    <xdr:to>
      <xdr:col>9</xdr:col>
      <xdr:colOff>722318</xdr:colOff>
      <xdr:row>3</xdr:row>
      <xdr:rowOff>114537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23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caupi total (1ª, 2ª e 3ª safra) – Safras 2020/21 e 2021/22</a:t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4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85389</xdr:rowOff>
    </xdr:from>
    <xdr:to>
      <xdr:col>1</xdr:col>
      <xdr:colOff>211596</xdr:colOff>
      <xdr:row>3</xdr:row>
      <xdr:rowOff>123824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2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462539</xdr:colOff>
      <xdr:row>0</xdr:row>
      <xdr:rowOff>189755</xdr:rowOff>
    </xdr:from>
    <xdr:to>
      <xdr:col>2</xdr:col>
      <xdr:colOff>259686</xdr:colOff>
      <xdr:row>3</xdr:row>
      <xdr:rowOff>9286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2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1248760</xdr:colOff>
      <xdr:row>47</xdr:row>
      <xdr:rowOff>152563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3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9376</xdr:colOff>
      <xdr:row>0</xdr:row>
      <xdr:rowOff>0</xdr:rowOff>
    </xdr:from>
    <xdr:to>
      <xdr:col>10</xdr:col>
      <xdr:colOff>0</xdr:colOff>
      <xdr:row>3</xdr:row>
      <xdr:rowOff>199727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2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370050</xdr:colOff>
      <xdr:row>0</xdr:row>
      <xdr:rowOff>76273</xdr:rowOff>
    </xdr:from>
    <xdr:to>
      <xdr:col>10</xdr:col>
      <xdr:colOff>77799</xdr:colOff>
      <xdr:row>3</xdr:row>
      <xdr:rowOff>76125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24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total (1ª, 2ª e 3ª safra) – Safras 2020/21 e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278941</xdr:colOff>
      <xdr:row>3</xdr:row>
      <xdr:rowOff>133424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2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462167</xdr:colOff>
      <xdr:row>0</xdr:row>
      <xdr:rowOff>105258</xdr:rowOff>
    </xdr:from>
    <xdr:to>
      <xdr:col>2</xdr:col>
      <xdr:colOff>224348</xdr:colOff>
      <xdr:row>3</xdr:row>
      <xdr:rowOff>18826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2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1257746</xdr:colOff>
      <xdr:row>48</xdr:row>
      <xdr:rowOff>181481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4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9244</xdr:colOff>
      <xdr:row>0</xdr:row>
      <xdr:rowOff>66972</xdr:rowOff>
    </xdr:from>
    <xdr:to>
      <xdr:col>13</xdr:col>
      <xdr:colOff>10120</xdr:colOff>
      <xdr:row>3</xdr:row>
      <xdr:rowOff>171807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2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625357</xdr:colOff>
      <xdr:row>0</xdr:row>
      <xdr:rowOff>180454</xdr:rowOff>
    </xdr:from>
    <xdr:to>
      <xdr:col>11</xdr:col>
      <xdr:colOff>565956</xdr:colOff>
      <xdr:row>3</xdr:row>
      <xdr:rowOff>114537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25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total – Safras 2019/20 e 2020/21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Evolução de área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66972</xdr:rowOff>
    </xdr:from>
    <xdr:to>
      <xdr:col>1</xdr:col>
      <xdr:colOff>302883</xdr:colOff>
      <xdr:row>3</xdr:row>
      <xdr:rowOff>114537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2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253910</xdr:colOff>
      <xdr:row>0</xdr:row>
      <xdr:rowOff>180454</xdr:rowOff>
    </xdr:from>
    <xdr:to>
      <xdr:col>3</xdr:col>
      <xdr:colOff>185346</xdr:colOff>
      <xdr:row>3</xdr:row>
      <xdr:rowOff>9286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2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18658</xdr:colOff>
      <xdr:row>0</xdr:row>
      <xdr:rowOff>76273</xdr:rowOff>
    </xdr:from>
    <xdr:to>
      <xdr:col>25</xdr:col>
      <xdr:colOff>0</xdr:colOff>
      <xdr:row>4</xdr:row>
      <xdr:rowOff>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xmlns="" id="{00000000-0008-0000-2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282978</xdr:colOff>
      <xdr:row>0</xdr:row>
      <xdr:rowOff>189755</xdr:rowOff>
    </xdr:from>
    <xdr:to>
      <xdr:col>25</xdr:col>
      <xdr:colOff>371716</xdr:colOff>
      <xdr:row>3</xdr:row>
      <xdr:rowOff>133885</xdr:rowOff>
    </xdr:to>
    <xdr:sp macro="" textlink="">
      <xdr:nvSpPr>
        <xdr:cNvPr id="9" name="Text 4">
          <a:extLst>
            <a:ext uri="{FF2B5EF4-FFF2-40B4-BE49-F238E27FC236}">
              <a16:creationId xmlns:a16="http://schemas.microsoft.com/office/drawing/2014/main" xmlns="" id="{00000000-0008-0000-2500-000009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total – Safras 2019/20 e 2020/21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Evolução de produtividade</a:t>
          </a:r>
          <a:endParaRPr/>
        </a:p>
      </xdr:txBody>
    </xdr:sp>
    <xdr:clientData/>
  </xdr:twoCellAnchor>
  <xdr:twoCellAnchor editAs="oneCell">
    <xdr:from>
      <xdr:col>14</xdr:col>
      <xdr:colOff>0</xdr:colOff>
      <xdr:row>0</xdr:row>
      <xdr:rowOff>76273</xdr:rowOff>
    </xdr:from>
    <xdr:to>
      <xdr:col>15</xdr:col>
      <xdr:colOff>546887</xdr:colOff>
      <xdr:row>3</xdr:row>
      <xdr:rowOff>123824</xdr:rowOff>
    </xdr:to>
    <xdr:pic>
      <xdr:nvPicPr>
        <xdr:cNvPr id="10" name="Image 2_1">
          <a:extLst>
            <a:ext uri="{FF2B5EF4-FFF2-40B4-BE49-F238E27FC236}">
              <a16:creationId xmlns:a16="http://schemas.microsoft.com/office/drawing/2014/main" xmlns="" id="{00000000-0008-0000-25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781050</xdr:colOff>
      <xdr:row>0</xdr:row>
      <xdr:rowOff>219520</xdr:rowOff>
    </xdr:from>
    <xdr:to>
      <xdr:col>16</xdr:col>
      <xdr:colOff>703250</xdr:colOff>
      <xdr:row>3</xdr:row>
      <xdr:rowOff>47981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xmlns="" id="{00000000-0008-0000-25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9004</xdr:colOff>
      <xdr:row>0</xdr:row>
      <xdr:rowOff>85576</xdr:rowOff>
    </xdr:from>
    <xdr:to>
      <xdr:col>39</xdr:col>
      <xdr:colOff>0</xdr:colOff>
      <xdr:row>4</xdr:row>
      <xdr:rowOff>9673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xmlns="" id="{00000000-0008-0000-25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0</xdr:row>
      <xdr:rowOff>200917</xdr:rowOff>
    </xdr:from>
    <xdr:to>
      <xdr:col>37</xdr:col>
      <xdr:colOff>585787</xdr:colOff>
      <xdr:row>3</xdr:row>
      <xdr:rowOff>143172</xdr:rowOff>
    </xdr:to>
    <xdr:sp macro="" textlink="">
      <xdr:nvSpPr>
        <xdr:cNvPr id="13" name="Text 4">
          <a:extLst>
            <a:ext uri="{FF2B5EF4-FFF2-40B4-BE49-F238E27FC236}">
              <a16:creationId xmlns:a16="http://schemas.microsoft.com/office/drawing/2014/main" xmlns="" id="{00000000-0008-0000-2500-00000D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total – Safras 2019/20 e 2020/21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Evolução de produção</a:t>
          </a:r>
          <a:endParaRPr/>
        </a:p>
      </xdr:txBody>
    </xdr:sp>
    <xdr:clientData/>
  </xdr:twoCellAnchor>
  <xdr:twoCellAnchor editAs="oneCell">
    <xdr:from>
      <xdr:col>26</xdr:col>
      <xdr:colOff>0</xdr:colOff>
      <xdr:row>0</xdr:row>
      <xdr:rowOff>85576</xdr:rowOff>
    </xdr:from>
    <xdr:to>
      <xdr:col>27</xdr:col>
      <xdr:colOff>498071</xdr:colOff>
      <xdr:row>3</xdr:row>
      <xdr:rowOff>133885</xdr:rowOff>
    </xdr:to>
    <xdr:pic>
      <xdr:nvPicPr>
        <xdr:cNvPr id="14" name="Image 2_1">
          <a:extLst>
            <a:ext uri="{FF2B5EF4-FFF2-40B4-BE49-F238E27FC236}">
              <a16:creationId xmlns:a16="http://schemas.microsoft.com/office/drawing/2014/main" xmlns="" id="{00000000-0008-0000-25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28</xdr:col>
      <xdr:colOff>439340</xdr:colOff>
      <xdr:row>0</xdr:row>
      <xdr:rowOff>200917</xdr:rowOff>
    </xdr:from>
    <xdr:to>
      <xdr:col>29</xdr:col>
      <xdr:colOff>361539</xdr:colOff>
      <xdr:row>3</xdr:row>
      <xdr:rowOff>28633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xmlns="" id="{00000000-0008-0000-25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1257448</xdr:colOff>
      <xdr:row>50</xdr:row>
      <xdr:rowOff>162535</xdr:rowOff>
    </xdr:to>
    <xdr:sp macro="" textlink="">
      <xdr:nvSpPr>
        <xdr:cNvPr id="16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500-000010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56925</xdr:rowOff>
    </xdr:from>
    <xdr:to>
      <xdr:col>12</xdr:col>
      <xdr:colOff>140810</xdr:colOff>
      <xdr:row>3</xdr:row>
      <xdr:rowOff>257175</xdr:rowOff>
    </xdr:to>
    <xdr:grpSp>
      <xdr:nvGrpSpPr>
        <xdr:cNvPr id="54" name="Grupo 53">
          <a:extLst>
            <a:ext uri="{FF2B5EF4-FFF2-40B4-BE49-F238E27FC236}">
              <a16:creationId xmlns:a16="http://schemas.microsoft.com/office/drawing/2014/main" xmlns="" id="{00000000-0008-0000-2600-000036000000}"/>
            </a:ext>
          </a:extLst>
        </xdr:cNvPr>
        <xdr:cNvGrpSpPr/>
      </xdr:nvGrpSpPr>
      <xdr:grpSpPr bwMode="auto">
        <a:xfrm>
          <a:off x="0" y="56925"/>
          <a:ext cx="8575727" cy="1015167"/>
          <a:chOff x="10582" y="137584"/>
          <a:chExt cx="8566845" cy="1024811"/>
        </a:xfrm>
      </xdr:grpSpPr>
      <xdr:pic>
        <xdr:nvPicPr>
          <xdr:cNvPr id="4" name="Imagem 1">
            <a:extLst>
              <a:ext uri="{FF2B5EF4-FFF2-40B4-BE49-F238E27FC236}">
                <a16:creationId xmlns:a16="http://schemas.microsoft.com/office/drawing/2014/main" xmlns="" id="{00000000-0008-0000-26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0583" y="167692"/>
            <a:ext cx="7372626" cy="994703"/>
          </a:xfrm>
          <a:prstGeom prst="rect">
            <a:avLst/>
          </a:prstGeom>
          <a:noFill/>
        </xdr:spPr>
      </xdr:pic>
      <xdr:sp macro="" textlink="">
        <xdr:nvSpPr>
          <xdr:cNvPr id="5" name="Text 4">
            <a:extLst>
              <a:ext uri="{FF2B5EF4-FFF2-40B4-BE49-F238E27FC236}">
                <a16:creationId xmlns:a16="http://schemas.microsoft.com/office/drawing/2014/main" xmlns="" id="{00000000-0008-0000-2600-000005000000}"/>
              </a:ext>
            </a:extLst>
          </xdr:cNvPr>
          <xdr:cNvSpPr>
            <a:spLocks/>
          </xdr:cNvSpPr>
        </xdr:nvSpPr>
        <xdr:spPr bwMode="auto">
          <a:xfrm>
            <a:off x="2417321" y="243931"/>
            <a:ext cx="6160106" cy="802437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Gergelim – Safras 2020/21 e 2021/22</a:t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 </a:t>
            </a:r>
            <a:endParaRPr/>
          </a:p>
        </xdr:txBody>
      </xdr:sp>
      <xdr:pic>
        <xdr:nvPicPr>
          <xdr:cNvPr id="6" name="Image 2_1">
            <a:extLst>
              <a:ext uri="{FF2B5EF4-FFF2-40B4-BE49-F238E27FC236}">
                <a16:creationId xmlns:a16="http://schemas.microsoft.com/office/drawing/2014/main" xmlns="" id="{00000000-0008-0000-26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0582" y="137584"/>
            <a:ext cx="1614879" cy="903974"/>
          </a:xfrm>
          <a:prstGeom prst="rect">
            <a:avLst/>
          </a:prstGeom>
          <a:noFill/>
        </xdr:spPr>
      </xdr:pic>
      <xdr:pic>
        <xdr:nvPicPr>
          <xdr:cNvPr id="7" name="Imagem 4">
            <a:extLst>
              <a:ext uri="{FF2B5EF4-FFF2-40B4-BE49-F238E27FC236}">
                <a16:creationId xmlns:a16="http://schemas.microsoft.com/office/drawing/2014/main" xmlns="" id="{00000000-0008-0000-26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/>
        </xdr:blipFill>
        <xdr:spPr bwMode="auto">
          <a:xfrm>
            <a:off x="1545165" y="254001"/>
            <a:ext cx="644673" cy="66675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155962</xdr:colOff>
      <xdr:row>50</xdr:row>
      <xdr:rowOff>122872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6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57298</xdr:rowOff>
    </xdr:from>
    <xdr:to>
      <xdr:col>10</xdr:col>
      <xdr:colOff>0</xdr:colOff>
      <xdr:row>3</xdr:row>
      <xdr:rowOff>247947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2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342062</xdr:colOff>
      <xdr:row>0</xdr:row>
      <xdr:rowOff>123713</xdr:rowOff>
    </xdr:from>
    <xdr:to>
      <xdr:col>10</xdr:col>
      <xdr:colOff>522963</xdr:colOff>
      <xdr:row>3</xdr:row>
      <xdr:rowOff>218776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27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Girassol – Safras 2020/21 e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28649</xdr:rowOff>
    </xdr:from>
    <xdr:to>
      <xdr:col>1</xdr:col>
      <xdr:colOff>342062</xdr:colOff>
      <xdr:row>3</xdr:row>
      <xdr:rowOff>218776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2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263704</xdr:colOff>
      <xdr:row>0</xdr:row>
      <xdr:rowOff>152362</xdr:rowOff>
    </xdr:from>
    <xdr:to>
      <xdr:col>2</xdr:col>
      <xdr:colOff>155962</xdr:colOff>
      <xdr:row>3</xdr:row>
      <xdr:rowOff>94803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2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214731</xdr:colOff>
      <xdr:row>50</xdr:row>
      <xdr:rowOff>109299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7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85389</xdr:rowOff>
    </xdr:from>
    <xdr:to>
      <xdr:col>10</xdr:col>
      <xdr:colOff>0</xdr:colOff>
      <xdr:row>3</xdr:row>
      <xdr:rowOff>171807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2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234320</xdr:colOff>
      <xdr:row>0</xdr:row>
      <xdr:rowOff>123899</xdr:rowOff>
    </xdr:from>
    <xdr:to>
      <xdr:col>11</xdr:col>
      <xdr:colOff>502276</xdr:colOff>
      <xdr:row>3</xdr:row>
      <xdr:rowOff>133885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28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Mamona – Safras 2020/21 e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56925</xdr:rowOff>
    </xdr:from>
    <xdr:to>
      <xdr:col>1</xdr:col>
      <xdr:colOff>342062</xdr:colOff>
      <xdr:row>3</xdr:row>
      <xdr:rowOff>143172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2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263704</xdr:colOff>
      <xdr:row>0</xdr:row>
      <xdr:rowOff>170779</xdr:rowOff>
    </xdr:from>
    <xdr:to>
      <xdr:col>2</xdr:col>
      <xdr:colOff>155962</xdr:colOff>
      <xdr:row>3</xdr:row>
      <xdr:rowOff>19347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2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146167</xdr:colOff>
      <xdr:row>50</xdr:row>
      <xdr:rowOff>136445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8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0</xdr:colOff>
      <xdr:row>5</xdr:row>
      <xdr:rowOff>9330</xdr:rowOff>
    </xdr:to>
    <xdr:pic>
      <xdr:nvPicPr>
        <xdr:cNvPr id="4" name="Image 1_1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38081</xdr:colOff>
      <xdr:row>0</xdr:row>
      <xdr:rowOff>95509</xdr:rowOff>
    </xdr:from>
    <xdr:to>
      <xdr:col>0</xdr:col>
      <xdr:colOff>1639155</xdr:colOff>
      <xdr:row>5</xdr:row>
      <xdr:rowOff>0</xdr:rowOff>
    </xdr:to>
    <xdr:pic>
      <xdr:nvPicPr>
        <xdr:cNvPr id="5" name="Image 2_1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28547</xdr:colOff>
      <xdr:row>0</xdr:row>
      <xdr:rowOff>161924</xdr:rowOff>
    </xdr:from>
    <xdr:to>
      <xdr:col>8</xdr:col>
      <xdr:colOff>478853</xdr:colOff>
      <xdr:row>5</xdr:row>
      <xdr:rowOff>38174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 – Safras 2020/21 e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produção de grãos -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mil toneladas)</a:t>
          </a:r>
          <a:endParaRPr/>
        </a:p>
      </xdr:txBody>
    </xdr:sp>
    <xdr:clientData/>
  </xdr:twoCellAnchor>
  <xdr:twoCellAnchor editAs="oneCell">
    <xdr:from>
      <xdr:col>0</xdr:col>
      <xdr:colOff>104309</xdr:colOff>
      <xdr:row>56</xdr:row>
      <xdr:rowOff>104700</xdr:rowOff>
    </xdr:from>
    <xdr:to>
      <xdr:col>0</xdr:col>
      <xdr:colOff>1347750</xdr:colOff>
      <xdr:row>58</xdr:row>
      <xdr:rowOff>0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66972</xdr:rowOff>
    </xdr:from>
    <xdr:to>
      <xdr:col>10</xdr:col>
      <xdr:colOff>0</xdr:colOff>
      <xdr:row>3</xdr:row>
      <xdr:rowOff>171807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2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107742</xdr:colOff>
      <xdr:row>0</xdr:row>
      <xdr:rowOff>161850</xdr:rowOff>
    </xdr:from>
    <xdr:to>
      <xdr:col>11</xdr:col>
      <xdr:colOff>0</xdr:colOff>
      <xdr:row>3</xdr:row>
      <xdr:rowOff>114537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29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1ª safra – Safras 2020/21 e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38025</xdr:colOff>
      <xdr:row>0</xdr:row>
      <xdr:rowOff>66972</xdr:rowOff>
    </xdr:from>
    <xdr:to>
      <xdr:col>1</xdr:col>
      <xdr:colOff>263704</xdr:colOff>
      <xdr:row>3</xdr:row>
      <xdr:rowOff>114537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2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39179</xdr:colOff>
      <xdr:row>0</xdr:row>
      <xdr:rowOff>161850</xdr:rowOff>
    </xdr:from>
    <xdr:to>
      <xdr:col>2</xdr:col>
      <xdr:colOff>19589</xdr:colOff>
      <xdr:row>3</xdr:row>
      <xdr:rowOff>57268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2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1249412</xdr:colOff>
      <xdr:row>50</xdr:row>
      <xdr:rowOff>162535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9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66414</xdr:rowOff>
    </xdr:from>
    <xdr:to>
      <xdr:col>13</xdr:col>
      <xdr:colOff>10120</xdr:colOff>
      <xdr:row>3</xdr:row>
      <xdr:rowOff>162520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2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342062</xdr:colOff>
      <xdr:row>0</xdr:row>
      <xdr:rowOff>189755</xdr:rowOff>
    </xdr:from>
    <xdr:to>
      <xdr:col>12</xdr:col>
      <xdr:colOff>330798</xdr:colOff>
      <xdr:row>3</xdr:row>
      <xdr:rowOff>114537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2A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1ª safra – Safras 2013/14 e 2019/20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Evolução de área</a:t>
          </a:r>
          <a:endParaRPr/>
        </a:p>
      </xdr:txBody>
    </xdr:sp>
    <xdr:clientData/>
  </xdr:twoCellAnchor>
  <xdr:twoCellAnchor editAs="oneCell">
    <xdr:from>
      <xdr:col>0</xdr:col>
      <xdr:colOff>38230</xdr:colOff>
      <xdr:row>0</xdr:row>
      <xdr:rowOff>66414</xdr:rowOff>
    </xdr:from>
    <xdr:to>
      <xdr:col>1</xdr:col>
      <xdr:colOff>361652</xdr:colOff>
      <xdr:row>3</xdr:row>
      <xdr:rowOff>95190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2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9794</xdr:colOff>
      <xdr:row>0</xdr:row>
      <xdr:rowOff>161292</xdr:rowOff>
    </xdr:from>
    <xdr:to>
      <xdr:col>2</xdr:col>
      <xdr:colOff>751935</xdr:colOff>
      <xdr:row>3</xdr:row>
      <xdr:rowOff>37921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2A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18658</xdr:colOff>
      <xdr:row>0</xdr:row>
      <xdr:rowOff>66414</xdr:rowOff>
    </xdr:from>
    <xdr:to>
      <xdr:col>25</xdr:col>
      <xdr:colOff>10250</xdr:colOff>
      <xdr:row>3</xdr:row>
      <xdr:rowOff>171807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xmlns="" id="{00000000-0008-0000-2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292893</xdr:colOff>
      <xdr:row>0</xdr:row>
      <xdr:rowOff>189755</xdr:rowOff>
    </xdr:from>
    <xdr:to>
      <xdr:col>25</xdr:col>
      <xdr:colOff>432141</xdr:colOff>
      <xdr:row>3</xdr:row>
      <xdr:rowOff>133885</xdr:rowOff>
    </xdr:to>
    <xdr:sp macro="" textlink="">
      <xdr:nvSpPr>
        <xdr:cNvPr id="9" name="Text 4">
          <a:extLst>
            <a:ext uri="{FF2B5EF4-FFF2-40B4-BE49-F238E27FC236}">
              <a16:creationId xmlns:a16="http://schemas.microsoft.com/office/drawing/2014/main" xmlns="" id="{00000000-0008-0000-2A00-000009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1ª safra – Safras 2013/14 e 2019/20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Evolução de produtividade</a:t>
          </a:r>
          <a:endParaRPr/>
        </a:p>
      </xdr:txBody>
    </xdr:sp>
    <xdr:clientData/>
  </xdr:twoCellAnchor>
  <xdr:twoCellAnchor editAs="oneCell">
    <xdr:from>
      <xdr:col>14</xdr:col>
      <xdr:colOff>57074</xdr:colOff>
      <xdr:row>0</xdr:row>
      <xdr:rowOff>66414</xdr:rowOff>
    </xdr:from>
    <xdr:to>
      <xdr:col>15</xdr:col>
      <xdr:colOff>565956</xdr:colOff>
      <xdr:row>3</xdr:row>
      <xdr:rowOff>105251</xdr:rowOff>
    </xdr:to>
    <xdr:pic>
      <xdr:nvPicPr>
        <xdr:cNvPr id="10" name="Image 2_1">
          <a:extLst>
            <a:ext uri="{FF2B5EF4-FFF2-40B4-BE49-F238E27FC236}">
              <a16:creationId xmlns:a16="http://schemas.microsoft.com/office/drawing/2014/main" xmlns="" id="{00000000-0008-0000-2A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722318</xdr:colOff>
      <xdr:row>0</xdr:row>
      <xdr:rowOff>161292</xdr:rowOff>
    </xdr:from>
    <xdr:to>
      <xdr:col>16</xdr:col>
      <xdr:colOff>683418</xdr:colOff>
      <xdr:row>3</xdr:row>
      <xdr:rowOff>47981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xmlns="" id="{00000000-0008-0000-2A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9004</xdr:colOff>
      <xdr:row>0</xdr:row>
      <xdr:rowOff>75902</xdr:rowOff>
    </xdr:from>
    <xdr:to>
      <xdr:col>39</xdr:col>
      <xdr:colOff>0</xdr:colOff>
      <xdr:row>3</xdr:row>
      <xdr:rowOff>171807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xmlns="" id="{00000000-0008-0000-2A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29</xdr:col>
      <xdr:colOff>703250</xdr:colOff>
      <xdr:row>0</xdr:row>
      <xdr:rowOff>189755</xdr:rowOff>
    </xdr:from>
    <xdr:to>
      <xdr:col>38</xdr:col>
      <xdr:colOff>29467</xdr:colOff>
      <xdr:row>3</xdr:row>
      <xdr:rowOff>114537</xdr:rowOff>
    </xdr:to>
    <xdr:sp macro="" textlink="">
      <xdr:nvSpPr>
        <xdr:cNvPr id="13" name="Text 4">
          <a:extLst>
            <a:ext uri="{FF2B5EF4-FFF2-40B4-BE49-F238E27FC236}">
              <a16:creationId xmlns:a16="http://schemas.microsoft.com/office/drawing/2014/main" xmlns="" id="{00000000-0008-0000-2A00-00000D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1ª safra – Safras 2013/14 e 2019/20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Evolução de produção</a:t>
          </a:r>
          <a:endParaRPr/>
        </a:p>
      </xdr:txBody>
    </xdr:sp>
    <xdr:clientData/>
  </xdr:twoCellAnchor>
  <xdr:twoCellAnchor editAs="oneCell">
    <xdr:from>
      <xdr:col>26</xdr:col>
      <xdr:colOff>47271</xdr:colOff>
      <xdr:row>0</xdr:row>
      <xdr:rowOff>75902</xdr:rowOff>
    </xdr:from>
    <xdr:to>
      <xdr:col>27</xdr:col>
      <xdr:colOff>527056</xdr:colOff>
      <xdr:row>3</xdr:row>
      <xdr:rowOff>105251</xdr:rowOff>
    </xdr:to>
    <xdr:pic>
      <xdr:nvPicPr>
        <xdr:cNvPr id="14" name="Image 2_1">
          <a:extLst>
            <a:ext uri="{FF2B5EF4-FFF2-40B4-BE49-F238E27FC236}">
              <a16:creationId xmlns:a16="http://schemas.microsoft.com/office/drawing/2014/main" xmlns="" id="{00000000-0008-0000-2A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28</xdr:col>
      <xdr:colOff>370693</xdr:colOff>
      <xdr:row>0</xdr:row>
      <xdr:rowOff>170779</xdr:rowOff>
    </xdr:from>
    <xdr:to>
      <xdr:col>29</xdr:col>
      <xdr:colOff>341709</xdr:colOff>
      <xdr:row>3</xdr:row>
      <xdr:rowOff>47981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xmlns="" id="{00000000-0008-0000-2A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1257773</xdr:colOff>
      <xdr:row>50</xdr:row>
      <xdr:rowOff>162535</xdr:rowOff>
    </xdr:to>
    <xdr:sp macro="" textlink="">
      <xdr:nvSpPr>
        <xdr:cNvPr id="16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A00-000010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9822</xdr:rowOff>
    </xdr:from>
    <xdr:to>
      <xdr:col>10</xdr:col>
      <xdr:colOff>0</xdr:colOff>
      <xdr:row>3</xdr:row>
      <xdr:rowOff>171807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2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224524</xdr:colOff>
      <xdr:row>0</xdr:row>
      <xdr:rowOff>57298</xdr:rowOff>
    </xdr:from>
    <xdr:to>
      <xdr:col>9</xdr:col>
      <xdr:colOff>540376</xdr:colOff>
      <xdr:row>3</xdr:row>
      <xdr:rowOff>76615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2B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2ª safra – Safras 2020/21 e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38639</xdr:colOff>
      <xdr:row>0</xdr:row>
      <xdr:rowOff>9822</xdr:rowOff>
    </xdr:from>
    <xdr:to>
      <xdr:col>1</xdr:col>
      <xdr:colOff>390283</xdr:colOff>
      <xdr:row>3</xdr:row>
      <xdr:rowOff>114537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2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155962</xdr:colOff>
      <xdr:row>0</xdr:row>
      <xdr:rowOff>104775</xdr:rowOff>
    </xdr:from>
    <xdr:to>
      <xdr:col>2</xdr:col>
      <xdr:colOff>136373</xdr:colOff>
      <xdr:row>3</xdr:row>
      <xdr:rowOff>57268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2B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1</xdr:col>
      <xdr:colOff>117537</xdr:colOff>
      <xdr:row>49</xdr:row>
      <xdr:rowOff>109299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B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9822</xdr:rowOff>
    </xdr:from>
    <xdr:to>
      <xdr:col>12</xdr:col>
      <xdr:colOff>685800</xdr:colOff>
      <xdr:row>3</xdr:row>
      <xdr:rowOff>171807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2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605767</xdr:colOff>
      <xdr:row>0</xdr:row>
      <xdr:rowOff>124419</xdr:rowOff>
    </xdr:from>
    <xdr:to>
      <xdr:col>11</xdr:col>
      <xdr:colOff>605618</xdr:colOff>
      <xdr:row>3</xdr:row>
      <xdr:rowOff>123824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2C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2ª safra – Safras 2013/14 e 2019/20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Evolução de área</a:t>
          </a:r>
          <a:endParaRPr/>
        </a:p>
      </xdr:txBody>
    </xdr:sp>
    <xdr:clientData/>
  </xdr:twoCellAnchor>
  <xdr:twoCellAnchor editAs="oneCell">
    <xdr:from>
      <xdr:col>0</xdr:col>
      <xdr:colOff>37169</xdr:colOff>
      <xdr:row>0</xdr:row>
      <xdr:rowOff>9822</xdr:rowOff>
    </xdr:from>
    <xdr:to>
      <xdr:col>1</xdr:col>
      <xdr:colOff>244115</xdr:colOff>
      <xdr:row>3</xdr:row>
      <xdr:rowOff>114537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2C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107742</xdr:colOff>
      <xdr:row>0</xdr:row>
      <xdr:rowOff>104775</xdr:rowOff>
    </xdr:from>
    <xdr:to>
      <xdr:col>3</xdr:col>
      <xdr:colOff>78358</xdr:colOff>
      <xdr:row>3</xdr:row>
      <xdr:rowOff>57268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2C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18658</xdr:colOff>
      <xdr:row>0</xdr:row>
      <xdr:rowOff>0</xdr:rowOff>
    </xdr:from>
    <xdr:to>
      <xdr:col>25</xdr:col>
      <xdr:colOff>10250</xdr:colOff>
      <xdr:row>3</xdr:row>
      <xdr:rowOff>162520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xmlns="" id="{00000000-0008-0000-2C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263909</xdr:colOff>
      <xdr:row>0</xdr:row>
      <xdr:rowOff>124419</xdr:rowOff>
    </xdr:from>
    <xdr:to>
      <xdr:col>25</xdr:col>
      <xdr:colOff>401928</xdr:colOff>
      <xdr:row>3</xdr:row>
      <xdr:rowOff>123824</xdr:rowOff>
    </xdr:to>
    <xdr:sp macro="" textlink="">
      <xdr:nvSpPr>
        <xdr:cNvPr id="9" name="Text 4">
          <a:extLst>
            <a:ext uri="{FF2B5EF4-FFF2-40B4-BE49-F238E27FC236}">
              <a16:creationId xmlns:a16="http://schemas.microsoft.com/office/drawing/2014/main" xmlns="" id="{00000000-0008-0000-2C00-000009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2ª safra – Safras 2013/14 e 2019/20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Evolução de produtividade</a:t>
          </a:r>
          <a:endParaRPr/>
        </a:p>
      </xdr:txBody>
    </xdr:sp>
    <xdr:clientData/>
  </xdr:twoCellAnchor>
  <xdr:twoCellAnchor editAs="oneCell">
    <xdr:from>
      <xdr:col>14</xdr:col>
      <xdr:colOff>57074</xdr:colOff>
      <xdr:row>0</xdr:row>
      <xdr:rowOff>0</xdr:rowOff>
    </xdr:from>
    <xdr:to>
      <xdr:col>15</xdr:col>
      <xdr:colOff>565956</xdr:colOff>
      <xdr:row>3</xdr:row>
      <xdr:rowOff>95190</xdr:rowOff>
    </xdr:to>
    <xdr:pic>
      <xdr:nvPicPr>
        <xdr:cNvPr id="10" name="Image 2_1">
          <a:extLst>
            <a:ext uri="{FF2B5EF4-FFF2-40B4-BE49-F238E27FC236}">
              <a16:creationId xmlns:a16="http://schemas.microsoft.com/office/drawing/2014/main" xmlns="" id="{00000000-0008-0000-2C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752065</xdr:colOff>
      <xdr:row>0</xdr:row>
      <xdr:rowOff>94952</xdr:rowOff>
    </xdr:from>
    <xdr:to>
      <xdr:col>16</xdr:col>
      <xdr:colOff>712402</xdr:colOff>
      <xdr:row>3</xdr:row>
      <xdr:rowOff>37921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xmlns="" id="{00000000-0008-0000-2C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9004</xdr:colOff>
      <xdr:row>0</xdr:row>
      <xdr:rowOff>19645</xdr:rowOff>
    </xdr:from>
    <xdr:to>
      <xdr:col>39</xdr:col>
      <xdr:colOff>9915</xdr:colOff>
      <xdr:row>3</xdr:row>
      <xdr:rowOff>191154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xmlns="" id="{00000000-0008-0000-2C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29</xdr:col>
      <xdr:colOff>527056</xdr:colOff>
      <xdr:row>0</xdr:row>
      <xdr:rowOff>124419</xdr:rowOff>
    </xdr:from>
    <xdr:to>
      <xdr:col>38</xdr:col>
      <xdr:colOff>166761</xdr:colOff>
      <xdr:row>3</xdr:row>
      <xdr:rowOff>123824</xdr:rowOff>
    </xdr:to>
    <xdr:sp macro="" textlink="">
      <xdr:nvSpPr>
        <xdr:cNvPr id="13" name="Text 4">
          <a:extLst>
            <a:ext uri="{FF2B5EF4-FFF2-40B4-BE49-F238E27FC236}">
              <a16:creationId xmlns:a16="http://schemas.microsoft.com/office/drawing/2014/main" xmlns="" id="{00000000-0008-0000-2C00-00000D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2ª safra – Safras 2013/14 e 2019/20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Evolução de produção</a:t>
          </a:r>
          <a:endParaRPr/>
        </a:p>
      </xdr:txBody>
    </xdr:sp>
    <xdr:clientData/>
  </xdr:twoCellAnchor>
  <xdr:twoCellAnchor editAs="oneCell">
    <xdr:from>
      <xdr:col>26</xdr:col>
      <xdr:colOff>38267</xdr:colOff>
      <xdr:row>0</xdr:row>
      <xdr:rowOff>0</xdr:rowOff>
    </xdr:from>
    <xdr:to>
      <xdr:col>27</xdr:col>
      <xdr:colOff>517140</xdr:colOff>
      <xdr:row>3</xdr:row>
      <xdr:rowOff>95190</xdr:rowOff>
    </xdr:to>
    <xdr:pic>
      <xdr:nvPicPr>
        <xdr:cNvPr id="14" name="Image 2_1">
          <a:extLst>
            <a:ext uri="{FF2B5EF4-FFF2-40B4-BE49-F238E27FC236}">
              <a16:creationId xmlns:a16="http://schemas.microsoft.com/office/drawing/2014/main" xmlns="" id="{00000000-0008-0000-2C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28</xdr:col>
      <xdr:colOff>282978</xdr:colOff>
      <xdr:row>0</xdr:row>
      <xdr:rowOff>94952</xdr:rowOff>
    </xdr:from>
    <xdr:to>
      <xdr:col>29</xdr:col>
      <xdr:colOff>244078</xdr:colOff>
      <xdr:row>3</xdr:row>
      <xdr:rowOff>37921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xmlns="" id="{00000000-0008-0000-2C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1248630</xdr:colOff>
      <xdr:row>50</xdr:row>
      <xdr:rowOff>171509</xdr:rowOff>
    </xdr:to>
    <xdr:sp macro="" textlink="">
      <xdr:nvSpPr>
        <xdr:cNvPr id="16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C00-000010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3</xdr:row>
      <xdr:rowOff>171807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2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273499</xdr:colOff>
      <xdr:row>0</xdr:row>
      <xdr:rowOff>76795</xdr:rowOff>
    </xdr:from>
    <xdr:to>
      <xdr:col>11</xdr:col>
      <xdr:colOff>0</xdr:colOff>
      <xdr:row>3</xdr:row>
      <xdr:rowOff>37921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2D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3ª safra – Safras 2020/21 e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38639</xdr:colOff>
      <xdr:row>0</xdr:row>
      <xdr:rowOff>0</xdr:rowOff>
    </xdr:from>
    <xdr:to>
      <xdr:col>1</xdr:col>
      <xdr:colOff>390283</xdr:colOff>
      <xdr:row>3</xdr:row>
      <xdr:rowOff>114537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2D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155962</xdr:colOff>
      <xdr:row>0</xdr:row>
      <xdr:rowOff>95994</xdr:rowOff>
    </xdr:from>
    <xdr:to>
      <xdr:col>2</xdr:col>
      <xdr:colOff>136373</xdr:colOff>
      <xdr:row>3</xdr:row>
      <xdr:rowOff>57268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2D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78358</xdr:colOff>
      <xdr:row>50</xdr:row>
      <xdr:rowOff>162535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D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37504</xdr:rowOff>
    </xdr:from>
    <xdr:to>
      <xdr:col>10</xdr:col>
      <xdr:colOff>0</xdr:colOff>
      <xdr:row>3</xdr:row>
      <xdr:rowOff>171807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2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380348</xdr:colOff>
      <xdr:row>0</xdr:row>
      <xdr:rowOff>105369</xdr:rowOff>
    </xdr:from>
    <xdr:to>
      <xdr:col>10</xdr:col>
      <xdr:colOff>614770</xdr:colOff>
      <xdr:row>3</xdr:row>
      <xdr:rowOff>66555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2E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total (1ª, 2ª e 3ª safra) – Safras 2020/21 e 2021/22</a:t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4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38639</xdr:colOff>
      <xdr:row>0</xdr:row>
      <xdr:rowOff>37504</xdr:rowOff>
    </xdr:from>
    <xdr:to>
      <xdr:col>1</xdr:col>
      <xdr:colOff>390283</xdr:colOff>
      <xdr:row>3</xdr:row>
      <xdr:rowOff>114537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2E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155962</xdr:colOff>
      <xdr:row>0</xdr:row>
      <xdr:rowOff>133945</xdr:rowOff>
    </xdr:from>
    <xdr:to>
      <xdr:col>2</xdr:col>
      <xdr:colOff>136763</xdr:colOff>
      <xdr:row>3</xdr:row>
      <xdr:rowOff>57268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2E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78358</xdr:colOff>
      <xdr:row>50</xdr:row>
      <xdr:rowOff>109299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E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9878</xdr:colOff>
      <xdr:row>0</xdr:row>
      <xdr:rowOff>85129</xdr:rowOff>
    </xdr:from>
    <xdr:to>
      <xdr:col>25</xdr:col>
      <xdr:colOff>0</xdr:colOff>
      <xdr:row>3</xdr:row>
      <xdr:rowOff>171807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2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175431</xdr:colOff>
      <xdr:row>0</xdr:row>
      <xdr:rowOff>199280</xdr:rowOff>
    </xdr:from>
    <xdr:to>
      <xdr:col>25</xdr:col>
      <xdr:colOff>461813</xdr:colOff>
      <xdr:row>3</xdr:row>
      <xdr:rowOff>152459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2F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total – Safras 2013/14 e 2019/20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Evolução de produtividade</a:t>
          </a:r>
          <a:endParaRPr/>
        </a:p>
      </xdr:txBody>
    </xdr:sp>
    <xdr:clientData/>
  </xdr:twoCellAnchor>
  <xdr:twoCellAnchor editAs="oneCell">
    <xdr:from>
      <xdr:col>14</xdr:col>
      <xdr:colOff>57074</xdr:colOff>
      <xdr:row>0</xdr:row>
      <xdr:rowOff>85129</xdr:rowOff>
    </xdr:from>
    <xdr:to>
      <xdr:col>15</xdr:col>
      <xdr:colOff>556803</xdr:colOff>
      <xdr:row>3</xdr:row>
      <xdr:rowOff>114537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2F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19831</xdr:colOff>
      <xdr:row>0</xdr:row>
      <xdr:rowOff>181867</xdr:rowOff>
    </xdr:from>
    <xdr:to>
      <xdr:col>16</xdr:col>
      <xdr:colOff>771134</xdr:colOff>
      <xdr:row>3</xdr:row>
      <xdr:rowOff>57268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2F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85129</xdr:rowOff>
    </xdr:from>
    <xdr:to>
      <xdr:col>12</xdr:col>
      <xdr:colOff>531790</xdr:colOff>
      <xdr:row>3</xdr:row>
      <xdr:rowOff>181094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xmlns="" id="{00000000-0008-0000-2F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351857</xdr:colOff>
      <xdr:row>0</xdr:row>
      <xdr:rowOff>218628</xdr:rowOff>
    </xdr:from>
    <xdr:to>
      <xdr:col>10</xdr:col>
      <xdr:colOff>79771</xdr:colOff>
      <xdr:row>3</xdr:row>
      <xdr:rowOff>152459</xdr:rowOff>
    </xdr:to>
    <xdr:sp macro="" textlink="">
      <xdr:nvSpPr>
        <xdr:cNvPr id="9" name="Text 4">
          <a:extLst>
            <a:ext uri="{FF2B5EF4-FFF2-40B4-BE49-F238E27FC236}">
              <a16:creationId xmlns:a16="http://schemas.microsoft.com/office/drawing/2014/main" xmlns="" id="{00000000-0008-0000-2F00-000009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total – Safras 2013/14 e 2019/20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Evolução de área</a:t>
          </a:r>
          <a:endParaRPr/>
        </a:p>
      </xdr:txBody>
    </xdr:sp>
    <xdr:clientData/>
  </xdr:twoCellAnchor>
  <xdr:twoCellAnchor editAs="oneCell">
    <xdr:from>
      <xdr:col>0</xdr:col>
      <xdr:colOff>38639</xdr:colOff>
      <xdr:row>0</xdr:row>
      <xdr:rowOff>85129</xdr:rowOff>
    </xdr:from>
    <xdr:to>
      <xdr:col>1</xdr:col>
      <xdr:colOff>419667</xdr:colOff>
      <xdr:row>3</xdr:row>
      <xdr:rowOff>114537</xdr:rowOff>
    </xdr:to>
    <xdr:pic>
      <xdr:nvPicPr>
        <xdr:cNvPr id="10" name="Image 2_1">
          <a:extLst>
            <a:ext uri="{FF2B5EF4-FFF2-40B4-BE49-F238E27FC236}">
              <a16:creationId xmlns:a16="http://schemas.microsoft.com/office/drawing/2014/main" xmlns="" id="{00000000-0008-0000-2F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195141</xdr:colOff>
      <xdr:row>0</xdr:row>
      <xdr:rowOff>181867</xdr:rowOff>
    </xdr:from>
    <xdr:to>
      <xdr:col>2</xdr:col>
      <xdr:colOff>165757</xdr:colOff>
      <xdr:row>3</xdr:row>
      <xdr:rowOff>57268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xmlns="" id="{00000000-0008-0000-2F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19133</xdr:colOff>
      <xdr:row>0</xdr:row>
      <xdr:rowOff>85129</xdr:rowOff>
    </xdr:from>
    <xdr:to>
      <xdr:col>39</xdr:col>
      <xdr:colOff>9915</xdr:colOff>
      <xdr:row>3</xdr:row>
      <xdr:rowOff>181094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xmlns="" id="{00000000-0008-0000-2F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29</xdr:col>
      <xdr:colOff>654434</xdr:colOff>
      <xdr:row>0</xdr:row>
      <xdr:rowOff>218628</xdr:rowOff>
    </xdr:from>
    <xdr:to>
      <xdr:col>37</xdr:col>
      <xdr:colOff>752065</xdr:colOff>
      <xdr:row>3</xdr:row>
      <xdr:rowOff>152459</xdr:rowOff>
    </xdr:to>
    <xdr:sp macro="" textlink="">
      <xdr:nvSpPr>
        <xdr:cNvPr id="13" name="Text 4">
          <a:extLst>
            <a:ext uri="{FF2B5EF4-FFF2-40B4-BE49-F238E27FC236}">
              <a16:creationId xmlns:a16="http://schemas.microsoft.com/office/drawing/2014/main" xmlns="" id="{00000000-0008-0000-2F00-00000D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total – Safras 2013/14 e 2019/20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Evolução de produção</a:t>
          </a:r>
          <a:endParaRPr/>
        </a:p>
      </xdr:txBody>
    </xdr:sp>
    <xdr:clientData/>
  </xdr:twoCellAnchor>
  <xdr:twoCellAnchor editAs="oneCell">
    <xdr:from>
      <xdr:col>26</xdr:col>
      <xdr:colOff>57401</xdr:colOff>
      <xdr:row>0</xdr:row>
      <xdr:rowOff>85129</xdr:rowOff>
    </xdr:from>
    <xdr:to>
      <xdr:col>27</xdr:col>
      <xdr:colOff>536971</xdr:colOff>
      <xdr:row>3</xdr:row>
      <xdr:rowOff>114537</xdr:rowOff>
    </xdr:to>
    <xdr:pic>
      <xdr:nvPicPr>
        <xdr:cNvPr id="14" name="Image 2_1">
          <a:extLst>
            <a:ext uri="{FF2B5EF4-FFF2-40B4-BE49-F238E27FC236}">
              <a16:creationId xmlns:a16="http://schemas.microsoft.com/office/drawing/2014/main" xmlns="" id="{00000000-0008-0000-2F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28</xdr:col>
      <xdr:colOff>390525</xdr:colOff>
      <xdr:row>0</xdr:row>
      <xdr:rowOff>181867</xdr:rowOff>
    </xdr:from>
    <xdr:to>
      <xdr:col>29</xdr:col>
      <xdr:colOff>361539</xdr:colOff>
      <xdr:row>3</xdr:row>
      <xdr:rowOff>57268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xmlns="" id="{00000000-0008-0000-2F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9794</xdr:colOff>
      <xdr:row>50</xdr:row>
      <xdr:rowOff>162535</xdr:rowOff>
    </xdr:to>
    <xdr:sp macro="" textlink="">
      <xdr:nvSpPr>
        <xdr:cNvPr id="16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F00-000010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27829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3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27829</xdr:rowOff>
    </xdr:from>
    <xdr:to>
      <xdr:col>1</xdr:col>
      <xdr:colOff>97947</xdr:colOff>
      <xdr:row>3</xdr:row>
      <xdr:rowOff>133885</xdr:rowOff>
    </xdr:to>
    <xdr:pic>
      <xdr:nvPicPr>
        <xdr:cNvPr id="5" name="Image 2_1">
          <a:extLst>
            <a:ext uri="{FF2B5EF4-FFF2-40B4-BE49-F238E27FC236}">
              <a16:creationId xmlns:a16="http://schemas.microsoft.com/office/drawing/2014/main" xmlns="" id="{00000000-0008-0000-3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9794</xdr:colOff>
      <xdr:row>0</xdr:row>
      <xdr:rowOff>76944</xdr:rowOff>
    </xdr:from>
    <xdr:to>
      <xdr:col>10</xdr:col>
      <xdr:colOff>0</xdr:colOff>
      <xdr:row>3</xdr:row>
      <xdr:rowOff>76615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xmlns="" id="{00000000-0008-0000-3000-000006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Soja – Safras 2020/21 e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1505601</xdr:colOff>
      <xdr:row>0</xdr:row>
      <xdr:rowOff>152251</xdr:rowOff>
    </xdr:from>
    <xdr:to>
      <xdr:col>1</xdr:col>
      <xdr:colOff>693165</xdr:colOff>
      <xdr:row>3</xdr:row>
      <xdr:rowOff>37921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3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1249736</xdr:colOff>
      <xdr:row>50</xdr:row>
      <xdr:rowOff>116443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30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19645</xdr:rowOff>
    </xdr:from>
    <xdr:to>
      <xdr:col>13</xdr:col>
      <xdr:colOff>10120</xdr:colOff>
      <xdr:row>3</xdr:row>
      <xdr:rowOff>181094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3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19645</xdr:rowOff>
    </xdr:from>
    <xdr:to>
      <xdr:col>1</xdr:col>
      <xdr:colOff>342062</xdr:colOff>
      <xdr:row>3</xdr:row>
      <xdr:rowOff>123824</xdr:rowOff>
    </xdr:to>
    <xdr:pic>
      <xdr:nvPicPr>
        <xdr:cNvPr id="5" name="Image 2_1">
          <a:extLst>
            <a:ext uri="{FF2B5EF4-FFF2-40B4-BE49-F238E27FC236}">
              <a16:creationId xmlns:a16="http://schemas.microsoft.com/office/drawing/2014/main" xmlns="" id="{00000000-0008-0000-3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390283</xdr:colOff>
      <xdr:row>0</xdr:row>
      <xdr:rowOff>152251</xdr:rowOff>
    </xdr:from>
    <xdr:to>
      <xdr:col>12</xdr:col>
      <xdr:colOff>333514</xdr:colOff>
      <xdr:row>3</xdr:row>
      <xdr:rowOff>152459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xmlns="" id="{00000000-0008-0000-3100-000006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Soja – Safras 2013/14 e 2019/20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Evolução da área</a:t>
          </a:r>
          <a:endParaRPr/>
        </a:p>
      </xdr:txBody>
    </xdr:sp>
    <xdr:clientData/>
  </xdr:twoCellAnchor>
  <xdr:twoCellAnchor editAs="oneCell">
    <xdr:from>
      <xdr:col>2</xdr:col>
      <xdr:colOff>127331</xdr:colOff>
      <xdr:row>0</xdr:row>
      <xdr:rowOff>132605</xdr:rowOff>
    </xdr:from>
    <xdr:to>
      <xdr:col>3</xdr:col>
      <xdr:colOff>68563</xdr:colOff>
      <xdr:row>3</xdr:row>
      <xdr:rowOff>28633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3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18658</xdr:colOff>
      <xdr:row>0</xdr:row>
      <xdr:rowOff>0</xdr:rowOff>
    </xdr:from>
    <xdr:to>
      <xdr:col>25</xdr:col>
      <xdr:colOff>0</xdr:colOff>
      <xdr:row>3</xdr:row>
      <xdr:rowOff>162520</xdr:rowOff>
    </xdr:to>
    <xdr:pic>
      <xdr:nvPicPr>
        <xdr:cNvPr id="8" name="Imagem 5">
          <a:extLst>
            <a:ext uri="{FF2B5EF4-FFF2-40B4-BE49-F238E27FC236}">
              <a16:creationId xmlns:a16="http://schemas.microsoft.com/office/drawing/2014/main" xmlns="" id="{00000000-0008-0000-3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18658</xdr:colOff>
      <xdr:row>0</xdr:row>
      <xdr:rowOff>0</xdr:rowOff>
    </xdr:from>
    <xdr:to>
      <xdr:col>15</xdr:col>
      <xdr:colOff>517140</xdr:colOff>
      <xdr:row>3</xdr:row>
      <xdr:rowOff>95190</xdr:rowOff>
    </xdr:to>
    <xdr:pic>
      <xdr:nvPicPr>
        <xdr:cNvPr id="9" name="Image 2_1">
          <a:extLst>
            <a:ext uri="{FF2B5EF4-FFF2-40B4-BE49-F238E27FC236}">
              <a16:creationId xmlns:a16="http://schemas.microsoft.com/office/drawing/2014/main" xmlns="" id="{00000000-0008-0000-3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166278</xdr:colOff>
      <xdr:row>0</xdr:row>
      <xdr:rowOff>124419</xdr:rowOff>
    </xdr:from>
    <xdr:to>
      <xdr:col>23</xdr:col>
      <xdr:colOff>156269</xdr:colOff>
      <xdr:row>3</xdr:row>
      <xdr:rowOff>123824</xdr:rowOff>
    </xdr:to>
    <xdr:sp macro="" textlink="">
      <xdr:nvSpPr>
        <xdr:cNvPr id="10" name="Text 4">
          <a:extLst>
            <a:ext uri="{FF2B5EF4-FFF2-40B4-BE49-F238E27FC236}">
              <a16:creationId xmlns:a16="http://schemas.microsoft.com/office/drawing/2014/main" xmlns="" id="{00000000-0008-0000-3100-00000A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Soja – Safras 2013/14 e 2019/20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Evolução da produtividade</a:t>
          </a:r>
          <a:endParaRPr/>
        </a:p>
      </xdr:txBody>
    </xdr:sp>
    <xdr:clientData/>
  </xdr:twoCellAnchor>
  <xdr:twoCellAnchor editAs="oneCell">
    <xdr:from>
      <xdr:col>16</xdr:col>
      <xdr:colOff>19831</xdr:colOff>
      <xdr:row>0</xdr:row>
      <xdr:rowOff>94952</xdr:rowOff>
    </xdr:from>
    <xdr:to>
      <xdr:col>16</xdr:col>
      <xdr:colOff>722318</xdr:colOff>
      <xdr:row>2</xdr:row>
      <xdr:rowOff>181094</xdr:rowOff>
    </xdr:to>
    <xdr:pic>
      <xdr:nvPicPr>
        <xdr:cNvPr id="11" name="Imagem 8">
          <a:extLst>
            <a:ext uri="{FF2B5EF4-FFF2-40B4-BE49-F238E27FC236}">
              <a16:creationId xmlns:a16="http://schemas.microsoft.com/office/drawing/2014/main" xmlns="" id="{00000000-0008-0000-3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9004</xdr:colOff>
      <xdr:row>0</xdr:row>
      <xdr:rowOff>0</xdr:rowOff>
    </xdr:from>
    <xdr:to>
      <xdr:col>38</xdr:col>
      <xdr:colOff>771134</xdr:colOff>
      <xdr:row>3</xdr:row>
      <xdr:rowOff>162520</xdr:rowOff>
    </xdr:to>
    <xdr:pic>
      <xdr:nvPicPr>
        <xdr:cNvPr id="12" name="Imagem 9">
          <a:extLst>
            <a:ext uri="{FF2B5EF4-FFF2-40B4-BE49-F238E27FC236}">
              <a16:creationId xmlns:a16="http://schemas.microsoft.com/office/drawing/2014/main" xmlns="" id="{00000000-0008-0000-3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9004</xdr:colOff>
      <xdr:row>0</xdr:row>
      <xdr:rowOff>0</xdr:rowOff>
    </xdr:from>
    <xdr:to>
      <xdr:col>27</xdr:col>
      <xdr:colOff>478240</xdr:colOff>
      <xdr:row>3</xdr:row>
      <xdr:rowOff>95190</xdr:rowOff>
    </xdr:to>
    <xdr:pic>
      <xdr:nvPicPr>
        <xdr:cNvPr id="13" name="Image 2_1">
          <a:extLst>
            <a:ext uri="{FF2B5EF4-FFF2-40B4-BE49-F238E27FC236}">
              <a16:creationId xmlns:a16="http://schemas.microsoft.com/office/drawing/2014/main" xmlns="" id="{00000000-0008-0000-3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29</xdr:col>
      <xdr:colOff>654434</xdr:colOff>
      <xdr:row>0</xdr:row>
      <xdr:rowOff>114597</xdr:rowOff>
    </xdr:from>
    <xdr:to>
      <xdr:col>35</xdr:col>
      <xdr:colOff>565956</xdr:colOff>
      <xdr:row>3</xdr:row>
      <xdr:rowOff>114537</xdr:rowOff>
    </xdr:to>
    <xdr:sp macro="" textlink="">
      <xdr:nvSpPr>
        <xdr:cNvPr id="14" name="Text 4">
          <a:extLst>
            <a:ext uri="{FF2B5EF4-FFF2-40B4-BE49-F238E27FC236}">
              <a16:creationId xmlns:a16="http://schemas.microsoft.com/office/drawing/2014/main" xmlns="" id="{00000000-0008-0000-3100-00000E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Soja – Safras 2013/14 e 2019/20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Evolução da produção</a:t>
          </a:r>
          <a:endParaRPr/>
        </a:p>
      </xdr:txBody>
    </xdr:sp>
    <xdr:clientData/>
  </xdr:twoCellAnchor>
  <xdr:twoCellAnchor editAs="oneCell">
    <xdr:from>
      <xdr:col>28</xdr:col>
      <xdr:colOff>439340</xdr:colOff>
      <xdr:row>0</xdr:row>
      <xdr:rowOff>104775</xdr:rowOff>
    </xdr:from>
    <xdr:to>
      <xdr:col>29</xdr:col>
      <xdr:colOff>370693</xdr:colOff>
      <xdr:row>2</xdr:row>
      <xdr:rowOff>191154</xdr:rowOff>
    </xdr:to>
    <xdr:pic>
      <xdr:nvPicPr>
        <xdr:cNvPr id="15" name="Imagem 12">
          <a:extLst>
            <a:ext uri="{FF2B5EF4-FFF2-40B4-BE49-F238E27FC236}">
              <a16:creationId xmlns:a16="http://schemas.microsoft.com/office/drawing/2014/main" xmlns="" id="{00000000-0008-0000-3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152563</xdr:rowOff>
    </xdr:from>
    <xdr:to>
      <xdr:col>1</xdr:col>
      <xdr:colOff>0</xdr:colOff>
      <xdr:row>50</xdr:row>
      <xdr:rowOff>114672</xdr:rowOff>
    </xdr:to>
    <xdr:sp macro="" textlink="">
      <xdr:nvSpPr>
        <xdr:cNvPr id="16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3100-000010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29021</xdr:rowOff>
    </xdr:from>
    <xdr:to>
      <xdr:col>10</xdr:col>
      <xdr:colOff>0</xdr:colOff>
      <xdr:row>4</xdr:row>
      <xdr:rowOff>654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3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195141</xdr:colOff>
      <xdr:row>0</xdr:row>
      <xdr:rowOff>85613</xdr:rowOff>
    </xdr:from>
    <xdr:to>
      <xdr:col>10</xdr:col>
      <xdr:colOff>628053</xdr:colOff>
      <xdr:row>3</xdr:row>
      <xdr:rowOff>143172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32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Sorgo – Safras 2020/21 e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342062</xdr:colOff>
      <xdr:row>3</xdr:row>
      <xdr:rowOff>152459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3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263704</xdr:colOff>
      <xdr:row>0</xdr:row>
      <xdr:rowOff>114634</xdr:rowOff>
    </xdr:from>
    <xdr:to>
      <xdr:col>2</xdr:col>
      <xdr:colOff>155962</xdr:colOff>
      <xdr:row>3</xdr:row>
      <xdr:rowOff>28633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3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107742</xdr:colOff>
      <xdr:row>50</xdr:row>
      <xdr:rowOff>116443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32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114076</xdr:rowOff>
    </xdr:from>
    <xdr:to>
      <xdr:col>10</xdr:col>
      <xdr:colOff>0</xdr:colOff>
      <xdr:row>4</xdr:row>
      <xdr:rowOff>0</xdr:rowOff>
    </xdr:to>
    <xdr:pic>
      <xdr:nvPicPr>
        <xdr:cNvPr id="4" name="Image 1_1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18752</xdr:rowOff>
    </xdr:from>
    <xdr:to>
      <xdr:col>1</xdr:col>
      <xdr:colOff>342062</xdr:colOff>
      <xdr:row>3</xdr:row>
      <xdr:rowOff>143172</xdr:rowOff>
    </xdr:to>
    <xdr:pic>
      <xdr:nvPicPr>
        <xdr:cNvPr id="5" name="Image 2_1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722551</xdr:colOff>
      <xdr:row>0</xdr:row>
      <xdr:rowOff>123452</xdr:rowOff>
    </xdr:from>
    <xdr:to>
      <xdr:col>9</xdr:col>
      <xdr:colOff>371447</xdr:colOff>
      <xdr:row>3</xdr:row>
      <xdr:rowOff>143172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 – Safras 2020/21 e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2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de grãos - produtos selecionados (*)</a:t>
          </a:r>
          <a:endParaRPr/>
        </a:p>
      </xdr:txBody>
    </xdr:sp>
    <xdr:clientData/>
  </xdr:twoCellAnchor>
  <xdr:twoCellAnchor editAs="oneCell">
    <xdr:from>
      <xdr:col>0</xdr:col>
      <xdr:colOff>133368</xdr:colOff>
      <xdr:row>46</xdr:row>
      <xdr:rowOff>0</xdr:rowOff>
    </xdr:from>
    <xdr:to>
      <xdr:col>1</xdr:col>
      <xdr:colOff>273499</xdr:colOff>
      <xdr:row>47</xdr:row>
      <xdr:rowOff>152563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94803</xdr:rowOff>
    </xdr:from>
    <xdr:to>
      <xdr:col>10</xdr:col>
      <xdr:colOff>10157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3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214731</xdr:colOff>
      <xdr:row>0</xdr:row>
      <xdr:rowOff>133497</xdr:rowOff>
    </xdr:from>
    <xdr:to>
      <xdr:col>9</xdr:col>
      <xdr:colOff>494397</xdr:colOff>
      <xdr:row>3</xdr:row>
      <xdr:rowOff>66555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33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Aveia – Safras 2020/21 e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94803</xdr:rowOff>
    </xdr:from>
    <xdr:to>
      <xdr:col>1</xdr:col>
      <xdr:colOff>342062</xdr:colOff>
      <xdr:row>3</xdr:row>
      <xdr:rowOff>123824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3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224524</xdr:colOff>
      <xdr:row>0</xdr:row>
      <xdr:rowOff>189607</xdr:rowOff>
    </xdr:from>
    <xdr:to>
      <xdr:col>2</xdr:col>
      <xdr:colOff>155962</xdr:colOff>
      <xdr:row>3</xdr:row>
      <xdr:rowOff>47981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3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185346</xdr:colOff>
      <xdr:row>51</xdr:row>
      <xdr:rowOff>28276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33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9794</xdr:colOff>
      <xdr:row>3</xdr:row>
      <xdr:rowOff>200025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3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185346</xdr:colOff>
      <xdr:row>0</xdr:row>
      <xdr:rowOff>76572</xdr:rowOff>
    </xdr:from>
    <xdr:to>
      <xdr:col>11</xdr:col>
      <xdr:colOff>114300</xdr:colOff>
      <xdr:row>3</xdr:row>
      <xdr:rowOff>76051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34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Canola – Safras 2020/21 e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342062</xdr:colOff>
      <xdr:row>3</xdr:row>
      <xdr:rowOff>123973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3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224524</xdr:colOff>
      <xdr:row>0</xdr:row>
      <xdr:rowOff>95324</xdr:rowOff>
    </xdr:from>
    <xdr:to>
      <xdr:col>2</xdr:col>
      <xdr:colOff>155962</xdr:colOff>
      <xdr:row>3</xdr:row>
      <xdr:rowOff>47922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3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117537</xdr:colOff>
      <xdr:row>51</xdr:row>
      <xdr:rowOff>37951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34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38472</xdr:rowOff>
    </xdr:from>
    <xdr:to>
      <xdr:col>10</xdr:col>
      <xdr:colOff>9794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3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195141</xdr:colOff>
      <xdr:row>0</xdr:row>
      <xdr:rowOff>104923</xdr:rowOff>
    </xdr:from>
    <xdr:to>
      <xdr:col>11</xdr:col>
      <xdr:colOff>180975</xdr:colOff>
      <xdr:row>3</xdr:row>
      <xdr:rowOff>105251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35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Centeio – Safras 2020/21 e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38472</xdr:rowOff>
    </xdr:from>
    <xdr:to>
      <xdr:col>1</xdr:col>
      <xdr:colOff>342062</xdr:colOff>
      <xdr:row>3</xdr:row>
      <xdr:rowOff>123824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3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224524</xdr:colOff>
      <xdr:row>0</xdr:row>
      <xdr:rowOff>132902</xdr:rowOff>
    </xdr:from>
    <xdr:to>
      <xdr:col>2</xdr:col>
      <xdr:colOff>155962</xdr:colOff>
      <xdr:row>3</xdr:row>
      <xdr:rowOff>47981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3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78358</xdr:colOff>
      <xdr:row>51</xdr:row>
      <xdr:rowOff>118586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35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38472</xdr:rowOff>
    </xdr:from>
    <xdr:to>
      <xdr:col>10</xdr:col>
      <xdr:colOff>9765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3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185346</xdr:colOff>
      <xdr:row>0</xdr:row>
      <xdr:rowOff>113667</xdr:rowOff>
    </xdr:from>
    <xdr:to>
      <xdr:col>12</xdr:col>
      <xdr:colOff>89631</xdr:colOff>
      <xdr:row>3</xdr:row>
      <xdr:rowOff>114537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36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Cevada – Safras 2020/21 e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38472</xdr:rowOff>
    </xdr:from>
    <xdr:to>
      <xdr:col>1</xdr:col>
      <xdr:colOff>342062</xdr:colOff>
      <xdr:row>3</xdr:row>
      <xdr:rowOff>123824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3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224524</xdr:colOff>
      <xdr:row>0</xdr:row>
      <xdr:rowOff>132902</xdr:rowOff>
    </xdr:from>
    <xdr:to>
      <xdr:col>2</xdr:col>
      <xdr:colOff>155962</xdr:colOff>
      <xdr:row>3</xdr:row>
      <xdr:rowOff>47981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3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39179</xdr:colOff>
      <xdr:row>51</xdr:row>
      <xdr:rowOff>9673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36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37504</xdr:rowOff>
    </xdr:from>
    <xdr:to>
      <xdr:col>10</xdr:col>
      <xdr:colOff>10250</xdr:colOff>
      <xdr:row>3</xdr:row>
      <xdr:rowOff>171450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3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155962</xdr:colOff>
      <xdr:row>0</xdr:row>
      <xdr:rowOff>85725</xdr:rowOff>
    </xdr:from>
    <xdr:to>
      <xdr:col>10</xdr:col>
      <xdr:colOff>461813</xdr:colOff>
      <xdr:row>3</xdr:row>
      <xdr:rowOff>75902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37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Trigo – Safras 2020/21 e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37504</xdr:rowOff>
    </xdr:from>
    <xdr:to>
      <xdr:col>1</xdr:col>
      <xdr:colOff>342062</xdr:colOff>
      <xdr:row>3</xdr:row>
      <xdr:rowOff>114300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3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224524</xdr:colOff>
      <xdr:row>0</xdr:row>
      <xdr:rowOff>133945</xdr:rowOff>
    </xdr:from>
    <xdr:to>
      <xdr:col>2</xdr:col>
      <xdr:colOff>155962</xdr:colOff>
      <xdr:row>3</xdr:row>
      <xdr:rowOff>38396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3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1</xdr:col>
      <xdr:colOff>185346</xdr:colOff>
      <xdr:row>50</xdr:row>
      <xdr:rowOff>37951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37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94803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3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195141</xdr:colOff>
      <xdr:row>0</xdr:row>
      <xdr:rowOff>189607</xdr:rowOff>
    </xdr:from>
    <xdr:to>
      <xdr:col>11</xdr:col>
      <xdr:colOff>214703</xdr:colOff>
      <xdr:row>3</xdr:row>
      <xdr:rowOff>114537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38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Triticale – Safras 2020/21 e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94803</xdr:rowOff>
    </xdr:from>
    <xdr:to>
      <xdr:col>1</xdr:col>
      <xdr:colOff>342062</xdr:colOff>
      <xdr:row>3</xdr:row>
      <xdr:rowOff>123824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3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224524</xdr:colOff>
      <xdr:row>0</xdr:row>
      <xdr:rowOff>189607</xdr:rowOff>
    </xdr:from>
    <xdr:to>
      <xdr:col>2</xdr:col>
      <xdr:colOff>155962</xdr:colOff>
      <xdr:row>3</xdr:row>
      <xdr:rowOff>47981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3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78358</xdr:colOff>
      <xdr:row>51</xdr:row>
      <xdr:rowOff>28276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38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94803</xdr:rowOff>
    </xdr:from>
    <xdr:to>
      <xdr:col>10</xdr:col>
      <xdr:colOff>9794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3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488230</xdr:colOff>
      <xdr:row>0</xdr:row>
      <xdr:rowOff>199280</xdr:rowOff>
    </xdr:from>
    <xdr:to>
      <xdr:col>11</xdr:col>
      <xdr:colOff>722551</xdr:colOff>
      <xdr:row>3</xdr:row>
      <xdr:rowOff>123824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39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Aveia – Safras 2019 e 2020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94803</xdr:rowOff>
    </xdr:from>
    <xdr:to>
      <xdr:col>1</xdr:col>
      <xdr:colOff>342062</xdr:colOff>
      <xdr:row>3</xdr:row>
      <xdr:rowOff>123824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3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224524</xdr:colOff>
      <xdr:row>0</xdr:row>
      <xdr:rowOff>189607</xdr:rowOff>
    </xdr:from>
    <xdr:to>
      <xdr:col>2</xdr:col>
      <xdr:colOff>155962</xdr:colOff>
      <xdr:row>3</xdr:row>
      <xdr:rowOff>47981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3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244115</xdr:colOff>
      <xdr:row>51</xdr:row>
      <xdr:rowOff>28276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39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9794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3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488230</xdr:colOff>
      <xdr:row>0</xdr:row>
      <xdr:rowOff>104700</xdr:rowOff>
    </xdr:from>
    <xdr:to>
      <xdr:col>11</xdr:col>
      <xdr:colOff>722551</xdr:colOff>
      <xdr:row>3</xdr:row>
      <xdr:rowOff>114537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3A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Canola – Safras 2019 e 2020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342062</xdr:colOff>
      <xdr:row>3</xdr:row>
      <xdr:rowOff>123824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3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224524</xdr:colOff>
      <xdr:row>0</xdr:row>
      <xdr:rowOff>95324</xdr:rowOff>
    </xdr:from>
    <xdr:to>
      <xdr:col>2</xdr:col>
      <xdr:colOff>155962</xdr:colOff>
      <xdr:row>3</xdr:row>
      <xdr:rowOff>47981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3A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127331</xdr:colOff>
      <xdr:row>51</xdr:row>
      <xdr:rowOff>37951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3A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</a:t>
          </a:r>
          <a:r>
            <a:rPr sz="1100" b="0" i="0">
              <a:solidFill>
                <a:srgbClr val="0066CC"/>
              </a:solidFill>
              <a:latin typeface="Arial"/>
              <a:ea typeface="Arial"/>
              <a:cs typeface="Arial"/>
            </a:rPr>
            <a:t> </a:t>
          </a: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Principal</a:t>
          </a:r>
          <a:endParaRPr/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38472</xdr:rowOff>
    </xdr:from>
    <xdr:to>
      <xdr:col>10</xdr:col>
      <xdr:colOff>9794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3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488230</xdr:colOff>
      <xdr:row>0</xdr:row>
      <xdr:rowOff>143395</xdr:rowOff>
    </xdr:from>
    <xdr:to>
      <xdr:col>11</xdr:col>
      <xdr:colOff>722551</xdr:colOff>
      <xdr:row>3</xdr:row>
      <xdr:rowOff>143172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3B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Centeio – Safras 2019 e 2020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38472</xdr:rowOff>
    </xdr:from>
    <xdr:to>
      <xdr:col>1</xdr:col>
      <xdr:colOff>342062</xdr:colOff>
      <xdr:row>3</xdr:row>
      <xdr:rowOff>123824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3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224524</xdr:colOff>
      <xdr:row>0</xdr:row>
      <xdr:rowOff>132902</xdr:rowOff>
    </xdr:from>
    <xdr:to>
      <xdr:col>2</xdr:col>
      <xdr:colOff>155962</xdr:colOff>
      <xdr:row>3</xdr:row>
      <xdr:rowOff>47981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3B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127331</xdr:colOff>
      <xdr:row>51</xdr:row>
      <xdr:rowOff>118586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3B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38472</xdr:rowOff>
    </xdr:from>
    <xdr:to>
      <xdr:col>10</xdr:col>
      <xdr:colOff>9765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3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488230</xdr:colOff>
      <xdr:row>0</xdr:row>
      <xdr:rowOff>143395</xdr:rowOff>
    </xdr:from>
    <xdr:to>
      <xdr:col>12</xdr:col>
      <xdr:colOff>161701</xdr:colOff>
      <xdr:row>3</xdr:row>
      <xdr:rowOff>143172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3C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Cevada – Safras 2019 e 2020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38472</xdr:rowOff>
    </xdr:from>
    <xdr:to>
      <xdr:col>1</xdr:col>
      <xdr:colOff>342062</xdr:colOff>
      <xdr:row>3</xdr:row>
      <xdr:rowOff>123824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3C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224524</xdr:colOff>
      <xdr:row>0</xdr:row>
      <xdr:rowOff>132902</xdr:rowOff>
    </xdr:from>
    <xdr:to>
      <xdr:col>2</xdr:col>
      <xdr:colOff>155962</xdr:colOff>
      <xdr:row>3</xdr:row>
      <xdr:rowOff>47981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3C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117537</xdr:colOff>
      <xdr:row>51</xdr:row>
      <xdr:rowOff>9673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3C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9915</xdr:colOff>
      <xdr:row>0</xdr:row>
      <xdr:rowOff>28841</xdr:rowOff>
    </xdr:from>
    <xdr:to>
      <xdr:col>9</xdr:col>
      <xdr:colOff>372366</xdr:colOff>
      <xdr:row>3</xdr:row>
      <xdr:rowOff>181540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 – Safras 2020/21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150018</xdr:colOff>
      <xdr:row>51</xdr:row>
      <xdr:rowOff>123646</xdr:rowOff>
    </xdr:from>
    <xdr:to>
      <xdr:col>0</xdr:col>
      <xdr:colOff>1385589</xdr:colOff>
      <xdr:row>52</xdr:row>
      <xdr:rowOff>228600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37504</xdr:rowOff>
    </xdr:from>
    <xdr:to>
      <xdr:col>10</xdr:col>
      <xdr:colOff>9635</xdr:colOff>
      <xdr:row>3</xdr:row>
      <xdr:rowOff>171807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3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488230</xdr:colOff>
      <xdr:row>0</xdr:row>
      <xdr:rowOff>142875</xdr:rowOff>
    </xdr:from>
    <xdr:to>
      <xdr:col>12</xdr:col>
      <xdr:colOff>20463</xdr:colOff>
      <xdr:row>3</xdr:row>
      <xdr:rowOff>114537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3D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Trigo – Safras 2019 e 2020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37504</xdr:rowOff>
    </xdr:from>
    <xdr:to>
      <xdr:col>1</xdr:col>
      <xdr:colOff>342062</xdr:colOff>
      <xdr:row>3</xdr:row>
      <xdr:rowOff>114537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3D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224524</xdr:colOff>
      <xdr:row>0</xdr:row>
      <xdr:rowOff>133945</xdr:rowOff>
    </xdr:from>
    <xdr:to>
      <xdr:col>2</xdr:col>
      <xdr:colOff>155962</xdr:colOff>
      <xdr:row>3</xdr:row>
      <xdr:rowOff>37921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3D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78358</xdr:colOff>
      <xdr:row>51</xdr:row>
      <xdr:rowOff>19347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3D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94803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3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351857</xdr:colOff>
      <xdr:row>0</xdr:row>
      <xdr:rowOff>199280</xdr:rowOff>
    </xdr:from>
    <xdr:to>
      <xdr:col>11</xdr:col>
      <xdr:colOff>419508</xdr:colOff>
      <xdr:row>3</xdr:row>
      <xdr:rowOff>123824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3E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Triticale – Safras 2019 e 2020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94803</xdr:rowOff>
    </xdr:from>
    <xdr:to>
      <xdr:col>1</xdr:col>
      <xdr:colOff>342062</xdr:colOff>
      <xdr:row>3</xdr:row>
      <xdr:rowOff>123824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3E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224524</xdr:colOff>
      <xdr:row>0</xdr:row>
      <xdr:rowOff>189607</xdr:rowOff>
    </xdr:from>
    <xdr:to>
      <xdr:col>2</xdr:col>
      <xdr:colOff>155962</xdr:colOff>
      <xdr:row>3</xdr:row>
      <xdr:rowOff>47981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3E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117537</xdr:colOff>
      <xdr:row>51</xdr:row>
      <xdr:rowOff>28276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3E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28649</xdr:rowOff>
    </xdr:from>
    <xdr:to>
      <xdr:col>10</xdr:col>
      <xdr:colOff>4650</xdr:colOff>
      <xdr:row>3</xdr:row>
      <xdr:rowOff>171152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3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525" y="28649"/>
          <a:ext cx="6872175" cy="100927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1</xdr:col>
      <xdr:colOff>211987</xdr:colOff>
      <xdr:row>3</xdr:row>
      <xdr:rowOff>66972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3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85725" y="0"/>
          <a:ext cx="1345462" cy="93374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96180</xdr:rowOff>
    </xdr:from>
    <xdr:to>
      <xdr:col>9</xdr:col>
      <xdr:colOff>538273</xdr:colOff>
      <xdr:row>3</xdr:row>
      <xdr:rowOff>37951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3F00-000006000000}"/>
            </a:ext>
          </a:extLst>
        </xdr:cNvPr>
        <xdr:cNvSpPr>
          <a:spLocks/>
        </xdr:cNvSpPr>
      </xdr:nvSpPr>
      <xdr:spPr bwMode="auto">
        <a:xfrm>
          <a:off x="2162175" y="96180"/>
          <a:ext cx="4634023" cy="808546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</a:t>
          </a: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Balanço de oferta e demanda -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mil toneladas)</a:t>
          </a:r>
          <a:endParaRPr/>
        </a:p>
      </xdr:txBody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1219199</xdr:colOff>
      <xdr:row>55</xdr:row>
      <xdr:rowOff>38174</xdr:rowOff>
    </xdr:to>
    <xdr:sp macro="" textlink="">
      <xdr:nvSpPr>
        <xdr:cNvPr id="5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3F00-000007000000}"/>
            </a:ext>
          </a:extLst>
        </xdr:cNvPr>
        <xdr:cNvSpPr/>
      </xdr:nvSpPr>
      <xdr:spPr bwMode="auto">
        <a:xfrm>
          <a:off x="0" y="10010775"/>
          <a:ext cx="1219199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9450</xdr:colOff>
      <xdr:row>0</xdr:row>
      <xdr:rowOff>28649</xdr:rowOff>
    </xdr:from>
    <xdr:to>
      <xdr:col>3</xdr:col>
      <xdr:colOff>0</xdr:colOff>
      <xdr:row>3</xdr:row>
      <xdr:rowOff>171152</xdr:rowOff>
    </xdr:to>
    <xdr:pic>
      <xdr:nvPicPr>
        <xdr:cNvPr id="4" name="Image 1_1">
          <a:extLst>
            <a:ext uri="{FF2B5EF4-FFF2-40B4-BE49-F238E27FC236}">
              <a16:creationId xmlns:a16="http://schemas.microsoft.com/office/drawing/2014/main" xmlns="" id="{00000000-0008-0000-4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1401048</xdr:colOff>
      <xdr:row>2</xdr:row>
      <xdr:rowOff>67151</xdr:rowOff>
    </xdr:to>
    <xdr:pic>
      <xdr:nvPicPr>
        <xdr:cNvPr id="5" name="Image 2_1">
          <a:extLst>
            <a:ext uri="{FF2B5EF4-FFF2-40B4-BE49-F238E27FC236}">
              <a16:creationId xmlns:a16="http://schemas.microsoft.com/office/drawing/2014/main" xmlns="" id="{00000000-0008-0000-4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1119893</xdr:colOff>
      <xdr:row>0</xdr:row>
      <xdr:rowOff>47066</xdr:rowOff>
    </xdr:from>
    <xdr:to>
      <xdr:col>2</xdr:col>
      <xdr:colOff>827028</xdr:colOff>
      <xdr:row>3</xdr:row>
      <xdr:rowOff>104923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xmlns="" id="{00000000-0008-0000-4000-000006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</a:t>
          </a: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Balanço de oferta e demanda - complexo soja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mil toneladas)</a:t>
          </a:r>
          <a:endParaRPr/>
        </a:p>
      </xdr:txBody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1233300</xdr:colOff>
      <xdr:row>50</xdr:row>
      <xdr:rowOff>38174</xdr:rowOff>
    </xdr:to>
    <xdr:sp macro="" textlink="">
      <xdr:nvSpPr>
        <xdr:cNvPr id="7" name="Retângulo de cantos arredondados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40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1233300</xdr:colOff>
      <xdr:row>35</xdr:row>
      <xdr:rowOff>38174</xdr:rowOff>
    </xdr:to>
    <xdr:sp macro="" textlink="">
      <xdr:nvSpPr>
        <xdr:cNvPr id="8" name="Retângulo de cantos arredondados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40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85129</xdr:rowOff>
    </xdr:from>
    <xdr:to>
      <xdr:col>11</xdr:col>
      <xdr:colOff>77799</xdr:colOff>
      <xdr:row>3</xdr:row>
      <xdr:rowOff>171807</xdr:rowOff>
    </xdr:to>
    <xdr:grpSp>
      <xdr:nvGrpSpPr>
        <xdr:cNvPr id="45" name="Grupo 44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GrpSpPr/>
      </xdr:nvGrpSpPr>
      <xdr:grpSpPr bwMode="auto">
        <a:xfrm>
          <a:off x="0" y="85129"/>
          <a:ext cx="8205799" cy="965095"/>
          <a:chOff x="1" y="507930"/>
          <a:chExt cx="8357190" cy="965306"/>
        </a:xfrm>
      </xdr:grpSpPr>
      <xdr:pic>
        <xdr:nvPicPr>
          <xdr:cNvPr id="4" name="Imagem 2">
            <a:extLst>
              <a:ext uri="{FF2B5EF4-FFF2-40B4-BE49-F238E27FC236}">
                <a16:creationId xmlns:a16="http://schemas.microsoft.com/office/drawing/2014/main" xmlns="" id="{00000000-0008-0000-08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507930"/>
            <a:ext cx="7505297" cy="965306"/>
          </a:xfrm>
          <a:prstGeom prst="rect">
            <a:avLst/>
          </a:prstGeom>
          <a:noFill/>
        </xdr:spPr>
      </xdr:pic>
      <xdr:pic>
        <xdr:nvPicPr>
          <xdr:cNvPr id="5" name="Image 2_1">
            <a:extLst>
              <a:ext uri="{FF2B5EF4-FFF2-40B4-BE49-F238E27FC236}">
                <a16:creationId xmlns:a16="http://schemas.microsoft.com/office/drawing/2014/main" xmlns="" id="{00000000-0008-0000-08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614515" cy="906992"/>
          </a:xfrm>
          <a:prstGeom prst="rect">
            <a:avLst/>
          </a:prstGeom>
          <a:noFill/>
        </xdr:spPr>
      </xdr:pic>
      <xdr:pic>
        <xdr:nvPicPr>
          <xdr:cNvPr id="6" name="Imagem 4">
            <a:extLst>
              <a:ext uri="{FF2B5EF4-FFF2-40B4-BE49-F238E27FC236}">
                <a16:creationId xmlns:a16="http://schemas.microsoft.com/office/drawing/2014/main" xmlns="" id="{00000000-0008-0000-08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481666" y="656165"/>
            <a:ext cx="675522" cy="687917"/>
          </a:xfrm>
          <a:prstGeom prst="rect">
            <a:avLst/>
          </a:prstGeom>
          <a:noFill/>
        </xdr:spPr>
      </xdr:pic>
      <xdr:sp macro="" textlink="">
        <xdr:nvSpPr>
          <xdr:cNvPr id="7" name="Text 4">
            <a:extLst>
              <a:ext uri="{FF2B5EF4-FFF2-40B4-BE49-F238E27FC236}">
                <a16:creationId xmlns:a16="http://schemas.microsoft.com/office/drawing/2014/main" xmlns="" id="{00000000-0008-0000-0800-000007000000}"/>
              </a:ext>
            </a:extLst>
          </xdr:cNvPr>
          <xdr:cNvSpPr>
            <a:spLocks/>
          </xdr:cNvSpPr>
        </xdr:nvSpPr>
        <xdr:spPr bwMode="auto">
          <a:xfrm>
            <a:off x="2215628" y="546160"/>
            <a:ext cx="6141563" cy="802829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Algodão 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Total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– </a:t>
            </a:r>
            <a:r>
              <a:rPr sz="17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Safras 2020/21 e 2021/22 </a:t>
            </a:r>
            <a:br>
              <a:rPr sz="17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7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</a:t>
            </a:r>
            <a:br>
              <a:rPr sz="17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7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</a:t>
            </a: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</a:t>
            </a:r>
            <a:endParaRPr/>
          </a:p>
        </xdr:txBody>
      </xdr:sp>
    </xdr:grpSp>
    <xdr:clientData/>
  </xdr:twoCellAnchor>
  <xdr:twoCellAnchor editAs="oneCell">
    <xdr:from>
      <xdr:col>0</xdr:col>
      <xdr:colOff>152065</xdr:colOff>
      <xdr:row>44</xdr:row>
      <xdr:rowOff>162535</xdr:rowOff>
    </xdr:from>
    <xdr:to>
      <xdr:col>1</xdr:col>
      <xdr:colOff>155962</xdr:colOff>
      <xdr:row>46</xdr:row>
      <xdr:rowOff>76780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18417</xdr:rowOff>
    </xdr:from>
    <xdr:to>
      <xdr:col>11</xdr:col>
      <xdr:colOff>1</xdr:colOff>
      <xdr:row>4</xdr:row>
      <xdr:rowOff>0</xdr:rowOff>
    </xdr:to>
    <xdr:grpSp>
      <xdr:nvGrpSpPr>
        <xdr:cNvPr id="64" name="Grupo 63">
          <a:extLst>
            <a:ext uri="{FF2B5EF4-FFF2-40B4-BE49-F238E27FC236}">
              <a16:creationId xmlns:a16="http://schemas.microsoft.com/office/drawing/2014/main" xmlns="" id="{00000000-0008-0000-0900-000040000000}"/>
            </a:ext>
          </a:extLst>
        </xdr:cNvPr>
        <xdr:cNvGrpSpPr/>
      </xdr:nvGrpSpPr>
      <xdr:grpSpPr bwMode="auto">
        <a:xfrm>
          <a:off x="0" y="18417"/>
          <a:ext cx="8657168" cy="987000"/>
          <a:chOff x="1" y="508000"/>
          <a:chExt cx="8203958" cy="986473"/>
        </a:xfrm>
      </xdr:grpSpPr>
      <xdr:pic>
        <xdr:nvPicPr>
          <xdr:cNvPr id="4" name="Imagem 2">
            <a:extLst>
              <a:ext uri="{FF2B5EF4-FFF2-40B4-BE49-F238E27FC236}">
                <a16:creationId xmlns:a16="http://schemas.microsoft.com/office/drawing/2014/main" xmlns="" id="{00000000-0008-0000-09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529167"/>
            <a:ext cx="7481847" cy="965306"/>
          </a:xfrm>
          <a:prstGeom prst="rect">
            <a:avLst/>
          </a:prstGeom>
          <a:noFill/>
        </xdr:spPr>
      </xdr:pic>
      <xdr:pic>
        <xdr:nvPicPr>
          <xdr:cNvPr id="5" name="Image 2_1">
            <a:extLst>
              <a:ext uri="{FF2B5EF4-FFF2-40B4-BE49-F238E27FC236}">
                <a16:creationId xmlns:a16="http://schemas.microsoft.com/office/drawing/2014/main" xmlns="" id="{00000000-0008-0000-09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614515" cy="906992"/>
          </a:xfrm>
          <a:prstGeom prst="rect">
            <a:avLst/>
          </a:prstGeom>
          <a:noFill/>
        </xdr:spPr>
      </xdr:pic>
      <xdr:pic>
        <xdr:nvPicPr>
          <xdr:cNvPr id="6" name="Imagem 4">
            <a:extLst>
              <a:ext uri="{FF2B5EF4-FFF2-40B4-BE49-F238E27FC236}">
                <a16:creationId xmlns:a16="http://schemas.microsoft.com/office/drawing/2014/main" xmlns="" id="{00000000-0008-0000-09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524000" y="656165"/>
            <a:ext cx="675522" cy="687917"/>
          </a:xfrm>
          <a:prstGeom prst="rect">
            <a:avLst/>
          </a:prstGeom>
          <a:noFill/>
        </xdr:spPr>
      </xdr:pic>
      <xdr:sp macro="" textlink="">
        <xdr:nvSpPr>
          <xdr:cNvPr id="7" name="Text 4">
            <a:extLst>
              <a:ext uri="{FF2B5EF4-FFF2-40B4-BE49-F238E27FC236}">
                <a16:creationId xmlns:a16="http://schemas.microsoft.com/office/drawing/2014/main" xmlns="" id="{00000000-0008-0000-0900-000007000000}"/>
              </a:ext>
            </a:extLst>
          </xdr:cNvPr>
          <xdr:cNvSpPr>
            <a:spLocks/>
          </xdr:cNvSpPr>
        </xdr:nvSpPr>
        <xdr:spPr bwMode="auto">
          <a:xfrm>
            <a:off x="2249765" y="642084"/>
            <a:ext cx="5954194" cy="804502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Algodão em pluma – Safras 2020/21 e 2021/22</a:t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</a:t>
            </a:r>
            <a:endParaRPr/>
          </a:p>
        </xdr:txBody>
      </xdr:sp>
    </xdr:grpSp>
    <xdr:clientData/>
  </xdr:twoCellAnchor>
  <xdr:twoCellAnchor editAs="oneCell">
    <xdr:from>
      <xdr:col>0</xdr:col>
      <xdr:colOff>178370</xdr:colOff>
      <xdr:row>44</xdr:row>
      <xdr:rowOff>181481</xdr:rowOff>
    </xdr:from>
    <xdr:to>
      <xdr:col>1</xdr:col>
      <xdr:colOff>146167</xdr:colOff>
      <xdr:row>46</xdr:row>
      <xdr:rowOff>76780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56517</xdr:rowOff>
    </xdr:from>
    <xdr:to>
      <xdr:col>13</xdr:col>
      <xdr:colOff>0</xdr:colOff>
      <xdr:row>4</xdr:row>
      <xdr:rowOff>0</xdr:rowOff>
    </xdr:to>
    <xdr:grpSp>
      <xdr:nvGrpSpPr>
        <xdr:cNvPr id="65" name="Grupo 64">
          <a:extLst>
            <a:ext uri="{FF2B5EF4-FFF2-40B4-BE49-F238E27FC236}">
              <a16:creationId xmlns:a16="http://schemas.microsoft.com/office/drawing/2014/main" xmlns="" id="{00000000-0008-0000-0A00-000041000000}"/>
            </a:ext>
          </a:extLst>
        </xdr:cNvPr>
        <xdr:cNvGrpSpPr/>
      </xdr:nvGrpSpPr>
      <xdr:grpSpPr bwMode="auto">
        <a:xfrm>
          <a:off x="0" y="56517"/>
          <a:ext cx="10234083" cy="980650"/>
          <a:chOff x="1" y="508000"/>
          <a:chExt cx="10128250" cy="986473"/>
        </a:xfrm>
      </xdr:grpSpPr>
      <xdr:pic>
        <xdr:nvPicPr>
          <xdr:cNvPr id="4" name="Imagem 2">
            <a:extLst>
              <a:ext uri="{FF2B5EF4-FFF2-40B4-BE49-F238E27FC236}">
                <a16:creationId xmlns:a16="http://schemas.microsoft.com/office/drawing/2014/main" xmlns="" id="{00000000-0008-0000-0A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529167"/>
            <a:ext cx="10128250" cy="965306"/>
          </a:xfrm>
          <a:prstGeom prst="rect">
            <a:avLst/>
          </a:prstGeom>
          <a:noFill/>
        </xdr:spPr>
      </xdr:pic>
      <xdr:pic>
        <xdr:nvPicPr>
          <xdr:cNvPr id="5" name="Image 2_1">
            <a:extLst>
              <a:ext uri="{FF2B5EF4-FFF2-40B4-BE49-F238E27FC236}">
                <a16:creationId xmlns:a16="http://schemas.microsoft.com/office/drawing/2014/main" xmlns="" id="{00000000-0008-0000-0A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614515" cy="906992"/>
          </a:xfrm>
          <a:prstGeom prst="rect">
            <a:avLst/>
          </a:prstGeom>
          <a:noFill/>
        </xdr:spPr>
      </xdr:pic>
      <xdr:pic>
        <xdr:nvPicPr>
          <xdr:cNvPr id="6" name="Imagem 4">
            <a:extLst>
              <a:ext uri="{FF2B5EF4-FFF2-40B4-BE49-F238E27FC236}">
                <a16:creationId xmlns:a16="http://schemas.microsoft.com/office/drawing/2014/main" xmlns="" id="{00000000-0008-0000-0A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2370667" y="613833"/>
            <a:ext cx="675522" cy="687917"/>
          </a:xfrm>
          <a:prstGeom prst="rect">
            <a:avLst/>
          </a:prstGeom>
          <a:noFill/>
        </xdr:spPr>
      </xdr:pic>
      <xdr:sp macro="" textlink="">
        <xdr:nvSpPr>
          <xdr:cNvPr id="7" name="Text 4">
            <a:extLst>
              <a:ext uri="{FF2B5EF4-FFF2-40B4-BE49-F238E27FC236}">
                <a16:creationId xmlns:a16="http://schemas.microsoft.com/office/drawing/2014/main" xmlns="" id="{00000000-0008-0000-0A00-000007000000}"/>
              </a:ext>
            </a:extLst>
          </xdr:cNvPr>
          <xdr:cNvSpPr>
            <a:spLocks/>
          </xdr:cNvSpPr>
        </xdr:nvSpPr>
        <xdr:spPr bwMode="auto">
          <a:xfrm>
            <a:off x="3316414" y="670816"/>
            <a:ext cx="5945047" cy="794925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Algodão em pluma – Safras 2013/14 e 2019/20</a:t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Evolução de área</a:t>
            </a:r>
            <a:endParaRPr/>
          </a:p>
        </xdr:txBody>
      </xdr:sp>
    </xdr:grpSp>
    <xdr:clientData/>
  </xdr:twoCellAnchor>
  <xdr:twoCellAnchor editAs="oneCell">
    <xdr:from>
      <xdr:col>14</xdr:col>
      <xdr:colOff>9878</xdr:colOff>
      <xdr:row>0</xdr:row>
      <xdr:rowOff>56517</xdr:rowOff>
    </xdr:from>
    <xdr:to>
      <xdr:col>25</xdr:col>
      <xdr:colOff>331254</xdr:colOff>
      <xdr:row>4</xdr:row>
      <xdr:rowOff>0</xdr:rowOff>
    </xdr:to>
    <xdr:grpSp>
      <xdr:nvGrpSpPr>
        <xdr:cNvPr id="61" name="Grupo 60">
          <a:extLst>
            <a:ext uri="{FF2B5EF4-FFF2-40B4-BE49-F238E27FC236}">
              <a16:creationId xmlns:a16="http://schemas.microsoft.com/office/drawing/2014/main" xmlns="" id="{00000000-0008-0000-0A00-00003D000000}"/>
            </a:ext>
          </a:extLst>
        </xdr:cNvPr>
        <xdr:cNvGrpSpPr/>
      </xdr:nvGrpSpPr>
      <xdr:grpSpPr bwMode="auto">
        <a:xfrm>
          <a:off x="10826045" y="56517"/>
          <a:ext cx="8724542" cy="980650"/>
          <a:chOff x="1" y="508000"/>
          <a:chExt cx="8705047" cy="986473"/>
        </a:xfrm>
      </xdr:grpSpPr>
      <xdr:pic>
        <xdr:nvPicPr>
          <xdr:cNvPr id="8" name="Imagem 7">
            <a:extLst>
              <a:ext uri="{FF2B5EF4-FFF2-40B4-BE49-F238E27FC236}">
                <a16:creationId xmlns:a16="http://schemas.microsoft.com/office/drawing/2014/main" xmlns="" id="{00000000-0008-0000-0A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529167"/>
            <a:ext cx="8392583" cy="965306"/>
          </a:xfrm>
          <a:prstGeom prst="rect">
            <a:avLst/>
          </a:prstGeom>
          <a:noFill/>
        </xdr:spPr>
      </xdr:pic>
      <xdr:pic>
        <xdr:nvPicPr>
          <xdr:cNvPr id="9" name="Image 2_1">
            <a:extLst>
              <a:ext uri="{FF2B5EF4-FFF2-40B4-BE49-F238E27FC236}">
                <a16:creationId xmlns:a16="http://schemas.microsoft.com/office/drawing/2014/main" xmlns="" id="{00000000-0008-0000-0A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614515" cy="906992"/>
          </a:xfrm>
          <a:prstGeom prst="rect">
            <a:avLst/>
          </a:prstGeom>
          <a:noFill/>
        </xdr:spPr>
      </xdr:pic>
      <xdr:pic>
        <xdr:nvPicPr>
          <xdr:cNvPr id="10" name="Imagem 9">
            <a:extLst>
              <a:ext uri="{FF2B5EF4-FFF2-40B4-BE49-F238E27FC236}">
                <a16:creationId xmlns:a16="http://schemas.microsoft.com/office/drawing/2014/main" xmlns="" id="{00000000-0008-0000-0A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799167" y="656165"/>
            <a:ext cx="675522" cy="687917"/>
          </a:xfrm>
          <a:prstGeom prst="rect">
            <a:avLst/>
          </a:prstGeom>
          <a:noFill/>
        </xdr:spPr>
      </xdr:pic>
      <xdr:sp macro="" textlink="">
        <xdr:nvSpPr>
          <xdr:cNvPr id="11" name="Text 4">
            <a:extLst>
              <a:ext uri="{FF2B5EF4-FFF2-40B4-BE49-F238E27FC236}">
                <a16:creationId xmlns:a16="http://schemas.microsoft.com/office/drawing/2014/main" xmlns="" id="{00000000-0008-0000-0A00-00000B000000}"/>
              </a:ext>
            </a:extLst>
          </xdr:cNvPr>
          <xdr:cNvSpPr>
            <a:spLocks/>
          </xdr:cNvSpPr>
        </xdr:nvSpPr>
        <xdr:spPr bwMode="auto">
          <a:xfrm>
            <a:off x="2749464" y="642084"/>
            <a:ext cx="5955584" cy="804502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Algodão em pluma – Safras 2013/14 e 2019/20</a:t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Evolução de produtividade</a:t>
            </a:r>
            <a:endParaRPr/>
          </a:p>
        </xdr:txBody>
      </xdr:sp>
    </xdr:grpSp>
    <xdr:clientData/>
  </xdr:twoCellAnchor>
  <xdr:twoCellAnchor editAs="oneCell">
    <xdr:from>
      <xdr:col>26</xdr:col>
      <xdr:colOff>9004</xdr:colOff>
      <xdr:row>0</xdr:row>
      <xdr:rowOff>56517</xdr:rowOff>
    </xdr:from>
    <xdr:to>
      <xdr:col>39</xdr:col>
      <xdr:colOff>9915</xdr:colOff>
      <xdr:row>4</xdr:row>
      <xdr:rowOff>0</xdr:rowOff>
    </xdr:to>
    <xdr:grpSp>
      <xdr:nvGrpSpPr>
        <xdr:cNvPr id="50" name="Grupo 49">
          <a:extLst>
            <a:ext uri="{FF2B5EF4-FFF2-40B4-BE49-F238E27FC236}">
              <a16:creationId xmlns:a16="http://schemas.microsoft.com/office/drawing/2014/main" xmlns="" id="{00000000-0008-0000-0A00-000032000000}"/>
            </a:ext>
          </a:extLst>
        </xdr:cNvPr>
        <xdr:cNvGrpSpPr/>
      </xdr:nvGrpSpPr>
      <xdr:grpSpPr bwMode="auto">
        <a:xfrm>
          <a:off x="19757504" y="56517"/>
          <a:ext cx="9959828" cy="980650"/>
          <a:chOff x="1" y="508000"/>
          <a:chExt cx="9958916" cy="986473"/>
        </a:xfrm>
      </xdr:grpSpPr>
      <xdr:pic>
        <xdr:nvPicPr>
          <xdr:cNvPr id="12" name="Imagem 12">
            <a:extLst>
              <a:ext uri="{FF2B5EF4-FFF2-40B4-BE49-F238E27FC236}">
                <a16:creationId xmlns:a16="http://schemas.microsoft.com/office/drawing/2014/main" xmlns="" id="{00000000-0008-0000-0A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529167"/>
            <a:ext cx="9958916" cy="965306"/>
          </a:xfrm>
          <a:prstGeom prst="rect">
            <a:avLst/>
          </a:prstGeom>
          <a:noFill/>
        </xdr:spPr>
      </xdr:pic>
      <xdr:pic>
        <xdr:nvPicPr>
          <xdr:cNvPr id="13" name="Image 2_1">
            <a:extLst>
              <a:ext uri="{FF2B5EF4-FFF2-40B4-BE49-F238E27FC236}">
                <a16:creationId xmlns:a16="http://schemas.microsoft.com/office/drawing/2014/main" xmlns="" id="{00000000-0008-0000-0A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614515" cy="906992"/>
          </a:xfrm>
          <a:prstGeom prst="rect">
            <a:avLst/>
          </a:prstGeom>
          <a:noFill/>
        </xdr:spPr>
      </xdr:pic>
      <xdr:pic>
        <xdr:nvPicPr>
          <xdr:cNvPr id="14" name="Imagem 14">
            <a:extLst>
              <a:ext uri="{FF2B5EF4-FFF2-40B4-BE49-F238E27FC236}">
                <a16:creationId xmlns:a16="http://schemas.microsoft.com/office/drawing/2014/main" xmlns="" id="{00000000-0008-0000-0A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2286001" y="624416"/>
            <a:ext cx="675522" cy="687917"/>
          </a:xfrm>
          <a:prstGeom prst="rect">
            <a:avLst/>
          </a:prstGeom>
          <a:noFill/>
        </xdr:spPr>
      </xdr:pic>
      <xdr:sp macro="" textlink="">
        <xdr:nvSpPr>
          <xdr:cNvPr id="15" name="Text 4">
            <a:extLst>
              <a:ext uri="{FF2B5EF4-FFF2-40B4-BE49-F238E27FC236}">
                <a16:creationId xmlns:a16="http://schemas.microsoft.com/office/drawing/2014/main" xmlns="" id="{00000000-0008-0000-0A00-00000F000000}"/>
              </a:ext>
            </a:extLst>
          </xdr:cNvPr>
          <xdr:cNvSpPr>
            <a:spLocks/>
          </xdr:cNvSpPr>
        </xdr:nvSpPr>
        <xdr:spPr bwMode="auto">
          <a:xfrm>
            <a:off x="3237125" y="642084"/>
            <a:ext cx="5950596" cy="804502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Algodão em pluma – Safras 2013/14 e 2019/20</a:t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Evolução de produção</a:t>
            </a:r>
            <a:endParaRPr/>
          </a:p>
        </xdr:txBody>
      </xdr:sp>
    </xdr:grpSp>
    <xdr:clientData/>
  </xdr:twoCellAnchor>
  <xdr:twoCellAnchor editAs="oneCell">
    <xdr:from>
      <xdr:col>0</xdr:col>
      <xdr:colOff>219335</xdr:colOff>
      <xdr:row>45</xdr:row>
      <xdr:rowOff>200426</xdr:rowOff>
    </xdr:from>
    <xdr:to>
      <xdr:col>1</xdr:col>
      <xdr:colOff>263704</xdr:colOff>
      <xdr:row>47</xdr:row>
      <xdr:rowOff>123646</xdr:rowOff>
    </xdr:to>
    <xdr:sp macro="" textlink="">
      <xdr:nvSpPr>
        <xdr:cNvPr id="16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A00-000010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VISAO%20DE%20SAFRA%20-%20POR%20PRODUTO%20-%20MAI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 de Dados"/>
      <sheetName val="Principal"/>
      <sheetName val="Área_Brasil"/>
      <sheetName val="Produtividade_Brasil"/>
      <sheetName val="Produção_Brasil"/>
      <sheetName val="Brasil total por UF"/>
      <sheetName val="Brasil - Total por Produto"/>
      <sheetName val="Algodao Geral"/>
      <sheetName val="Algodao em Caroço"/>
      <sheetName val="Algodao em Pluma"/>
      <sheetName val="Algodao em Pluma (série)"/>
      <sheetName val="Caroço de Algodão"/>
      <sheetName val="Caroço de Algodão (série)"/>
      <sheetName val="Algodão Rendimento"/>
      <sheetName val="Amendoim 1a"/>
      <sheetName val="Amendoim 2a"/>
      <sheetName val="Amendoim Total"/>
      <sheetName val="Arroz Sequeiro"/>
      <sheetName val="Arroz Irrigado"/>
      <sheetName val="Arroz Total"/>
      <sheetName val="Arroz (série)"/>
      <sheetName val="Feijão 1a Cores"/>
      <sheetName val="Feijão 1a Preto"/>
      <sheetName val="Feijão 1a Caupi"/>
      <sheetName val="Feijão 1a Total"/>
      <sheetName val="Feijão 2a Cores"/>
      <sheetName val="Feijão 2a Preto"/>
      <sheetName val="Feijão 2a Caupi"/>
      <sheetName val="Feijão 2a Total"/>
      <sheetName val="Feijão 3a Cores"/>
      <sheetName val="Feijão 3a Preto"/>
      <sheetName val="Feijão 3a Caupi"/>
      <sheetName val="Feijão 3a Total"/>
      <sheetName val="Feijão Cores Total"/>
      <sheetName val="Feijão Preto Total"/>
      <sheetName val="Feijão Caupi Total"/>
      <sheetName val="Feijão Total"/>
      <sheetName val="Feijão Total (séries)"/>
      <sheetName val="Gergelim"/>
      <sheetName val="Girassol"/>
      <sheetName val="Mamona"/>
      <sheetName val="Milho 1a"/>
      <sheetName val="Milho 1a (séries)"/>
      <sheetName val="Milho 2a"/>
      <sheetName val="Milho 2a (séries)"/>
      <sheetName val="Milho 3a"/>
      <sheetName val="Milho Total"/>
      <sheetName val="Milho Total (séries)"/>
      <sheetName val="Soja"/>
      <sheetName val="Soja (série)"/>
      <sheetName val="Sorgo"/>
      <sheetName val="Aveia "/>
      <sheetName val="Canola "/>
      <sheetName val="Centeio "/>
      <sheetName val="Cevada "/>
      <sheetName val="Trigo "/>
      <sheetName val="Triticale"/>
      <sheetName val="Aveia 2020"/>
      <sheetName val="Canola 2020"/>
      <sheetName val="Centeio 2020"/>
      <sheetName val="Cevada 2020"/>
      <sheetName val="Trigo 2020"/>
      <sheetName val="Triticale 2020"/>
      <sheetName val="Suprimento"/>
      <sheetName val="Suprimento - Soja"/>
    </sheetNames>
    <sheetDataSet>
      <sheetData sheetId="0">
        <row r="9">
          <cell r="A9" t="str">
            <v>Nota: Estimativa em maio/2022.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Escritório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solidFill>
          <a:srgbClr val="E6E6E6"/>
        </a:solidFill>
      </a:spPr>
      <a:bodyPr vertOverflow="clip" lIns="72000" tIns="72000" rIns="72000" bIns="72000" anchor="t"/>
      <a:lstStyle>
        <a:defPPr algn="ctr">
          <a:defRPr sz="1100" b="0" i="0">
            <a:solidFill>
              <a:srgbClr val="FF9900"/>
            </a:solidFill>
            <a:latin typeface="Arial"/>
            <a:ea typeface="Arial"/>
            <a:cs typeface="Arial"/>
          </a:defRPr>
        </a:defPPr>
      </a:lstStyle>
    </a:spDef>
    <a:ln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2025"/>
  <sheetViews>
    <sheetView tabSelected="1" workbookViewId="0">
      <selection activeCell="T9" sqref="T9"/>
    </sheetView>
  </sheetViews>
  <sheetFormatPr defaultColWidth="8" defaultRowHeight="12.75" customHeight="1" x14ac:dyDescent="0.2"/>
  <cols>
    <col min="20" max="122" width="9.140625" style="3" customWidth="1"/>
  </cols>
  <sheetData>
    <row r="1" spans="1:19" ht="12.7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57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2.7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2.7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2.7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2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2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2.7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.7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.7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.7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.7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s="3" customFormat="1" ht="12.75" customHeight="1" x14ac:dyDescent="0.2"/>
    <row r="43" spans="1:19" s="3" customFormat="1" ht="12.75" customHeight="1" x14ac:dyDescent="0.2"/>
    <row r="44" spans="1:19" s="3" customFormat="1" ht="12.75" customHeight="1" x14ac:dyDescent="0.2"/>
    <row r="45" spans="1:19" s="3" customFormat="1" ht="12.75" customHeight="1" x14ac:dyDescent="0.2"/>
    <row r="46" spans="1:19" s="3" customFormat="1" ht="12.75" customHeight="1" x14ac:dyDescent="0.2"/>
    <row r="47" spans="1:19" s="3" customFormat="1" ht="12.75" customHeight="1" x14ac:dyDescent="0.2"/>
    <row r="48" spans="1:19" s="3" customFormat="1" ht="12.75" customHeight="1" x14ac:dyDescent="0.2"/>
    <row r="49" s="3" customFormat="1" ht="12.75" customHeight="1" x14ac:dyDescent="0.2"/>
    <row r="50" s="3" customFormat="1" ht="12.75" customHeight="1" x14ac:dyDescent="0.2"/>
    <row r="51" s="3" customFormat="1" ht="12.75" customHeight="1" x14ac:dyDescent="0.2"/>
    <row r="52" s="3" customFormat="1" ht="12.75" customHeight="1" x14ac:dyDescent="0.2"/>
    <row r="53" s="3" customFormat="1" ht="12.75" customHeight="1" x14ac:dyDescent="0.2"/>
    <row r="54" s="3" customFormat="1" ht="12.75" customHeight="1" x14ac:dyDescent="0.2"/>
    <row r="55" s="3" customFormat="1" ht="12.75" customHeight="1" x14ac:dyDescent="0.2"/>
    <row r="56" s="3" customFormat="1" ht="12.75" customHeight="1" x14ac:dyDescent="0.2"/>
    <row r="57" s="3" customFormat="1" ht="12.75" customHeight="1" x14ac:dyDescent="0.2"/>
    <row r="58" s="3" customFormat="1" ht="12.75" customHeight="1" x14ac:dyDescent="0.2"/>
    <row r="59" s="3" customFormat="1" ht="12.75" customHeight="1" x14ac:dyDescent="0.2"/>
    <row r="60" s="3" customFormat="1" ht="12.75" customHeight="1" x14ac:dyDescent="0.2"/>
    <row r="61" s="3" customFormat="1" ht="12.75" customHeight="1" x14ac:dyDescent="0.2"/>
    <row r="62" s="3" customFormat="1" ht="12.75" customHeight="1" x14ac:dyDescent="0.2"/>
    <row r="63" s="3" customFormat="1" ht="12.75" customHeight="1" x14ac:dyDescent="0.2"/>
    <row r="64" s="3" customFormat="1" ht="12.75" customHeight="1" x14ac:dyDescent="0.2"/>
    <row r="65" s="3" customFormat="1" ht="12.75" customHeight="1" x14ac:dyDescent="0.2"/>
    <row r="66" s="3" customFormat="1" ht="12.75" customHeight="1" x14ac:dyDescent="0.2"/>
    <row r="67" s="3" customFormat="1" ht="12.75" customHeight="1" x14ac:dyDescent="0.2"/>
    <row r="68" s="3" customFormat="1" ht="12.75" customHeight="1" x14ac:dyDescent="0.2"/>
    <row r="69" s="3" customFormat="1" ht="12.75" customHeight="1" x14ac:dyDescent="0.2"/>
    <row r="70" s="3" customFormat="1" ht="12.75" customHeight="1" x14ac:dyDescent="0.2"/>
    <row r="71" s="3" customFormat="1" ht="12.75" customHeight="1" x14ac:dyDescent="0.2"/>
    <row r="72" s="3" customFormat="1" ht="12.75" customHeight="1" x14ac:dyDescent="0.2"/>
    <row r="73" s="3" customFormat="1" ht="12.75" customHeight="1" x14ac:dyDescent="0.2"/>
    <row r="74" s="3" customFormat="1" ht="12.75" customHeight="1" x14ac:dyDescent="0.2"/>
    <row r="75" s="3" customFormat="1" ht="12.75" customHeight="1" x14ac:dyDescent="0.2"/>
    <row r="76" s="3" customFormat="1" ht="12.75" customHeight="1" x14ac:dyDescent="0.2"/>
    <row r="77" s="3" customFormat="1" ht="12.75" customHeight="1" x14ac:dyDescent="0.2"/>
    <row r="78" s="3" customFormat="1" ht="12.75" customHeight="1" x14ac:dyDescent="0.2"/>
    <row r="79" s="3" customFormat="1" ht="12.75" customHeight="1" x14ac:dyDescent="0.2"/>
    <row r="80" s="3" customFormat="1" ht="12.75" customHeight="1" x14ac:dyDescent="0.2"/>
    <row r="81" s="3" customFormat="1" ht="12.75" customHeight="1" x14ac:dyDescent="0.2"/>
    <row r="82" s="3" customFormat="1" ht="12.75" customHeight="1" x14ac:dyDescent="0.2"/>
    <row r="83" s="3" customFormat="1" ht="12.75" customHeight="1" x14ac:dyDescent="0.2"/>
    <row r="84" s="3" customFormat="1" ht="12.75" customHeight="1" x14ac:dyDescent="0.2"/>
    <row r="85" s="3" customFormat="1" ht="12.75" customHeight="1" x14ac:dyDescent="0.2"/>
    <row r="86" s="3" customFormat="1" ht="12.75" customHeight="1" x14ac:dyDescent="0.2"/>
    <row r="87" s="3" customFormat="1" ht="12.75" customHeight="1" x14ac:dyDescent="0.2"/>
    <row r="88" s="3" customFormat="1" ht="12.75" customHeight="1" x14ac:dyDescent="0.2"/>
    <row r="89" s="3" customFormat="1" ht="12.75" customHeight="1" x14ac:dyDescent="0.2"/>
    <row r="90" s="3" customFormat="1" ht="12.75" customHeight="1" x14ac:dyDescent="0.2"/>
    <row r="91" s="3" customFormat="1" ht="12.75" customHeight="1" x14ac:dyDescent="0.2"/>
    <row r="92" s="3" customFormat="1" ht="12.75" customHeight="1" x14ac:dyDescent="0.2"/>
    <row r="93" s="3" customFormat="1" ht="12.75" customHeight="1" x14ac:dyDescent="0.2"/>
    <row r="94" s="3" customFormat="1" ht="12.75" customHeight="1" x14ac:dyDescent="0.2"/>
    <row r="95" s="3" customFormat="1" ht="12.75" customHeight="1" x14ac:dyDescent="0.2"/>
    <row r="96" s="3" customFormat="1" ht="12.75" customHeight="1" x14ac:dyDescent="0.2"/>
    <row r="97" s="3" customFormat="1" ht="12.75" customHeight="1" x14ac:dyDescent="0.2"/>
    <row r="98" s="3" customFormat="1" ht="12.75" customHeight="1" x14ac:dyDescent="0.2"/>
    <row r="99" s="3" customFormat="1" ht="12.75" customHeight="1" x14ac:dyDescent="0.2"/>
    <row r="100" s="3" customFormat="1" ht="12.75" customHeight="1" x14ac:dyDescent="0.2"/>
    <row r="101" s="3" customFormat="1" ht="12.75" customHeight="1" x14ac:dyDescent="0.2"/>
    <row r="102" s="3" customFormat="1" ht="12.75" customHeight="1" x14ac:dyDescent="0.2"/>
    <row r="103" s="3" customFormat="1" ht="12.75" customHeight="1" x14ac:dyDescent="0.2"/>
    <row r="104" s="3" customFormat="1" ht="12.75" customHeight="1" x14ac:dyDescent="0.2"/>
    <row r="105" s="3" customFormat="1" ht="12.75" customHeight="1" x14ac:dyDescent="0.2"/>
    <row r="106" s="3" customFormat="1" ht="12.75" customHeight="1" x14ac:dyDescent="0.2"/>
    <row r="107" s="3" customFormat="1" ht="12.75" customHeight="1" x14ac:dyDescent="0.2"/>
    <row r="108" s="3" customFormat="1" ht="12.75" customHeight="1" x14ac:dyDescent="0.2"/>
    <row r="109" s="3" customFormat="1" ht="12.75" customHeight="1" x14ac:dyDescent="0.2"/>
    <row r="110" s="3" customFormat="1" ht="12.75" customHeight="1" x14ac:dyDescent="0.2"/>
    <row r="111" s="3" customFormat="1" ht="12.75" customHeight="1" x14ac:dyDescent="0.2"/>
    <row r="112" s="3" customFormat="1" ht="12.75" customHeight="1" x14ac:dyDescent="0.2"/>
    <row r="113" s="3" customFormat="1" ht="12.75" customHeight="1" x14ac:dyDescent="0.2"/>
    <row r="114" s="3" customFormat="1" ht="12.75" customHeight="1" x14ac:dyDescent="0.2"/>
    <row r="115" s="3" customFormat="1" ht="12.75" customHeight="1" x14ac:dyDescent="0.2"/>
    <row r="116" s="3" customFormat="1" ht="12.75" customHeight="1" x14ac:dyDescent="0.2"/>
    <row r="117" s="3" customFormat="1" ht="12.75" customHeight="1" x14ac:dyDescent="0.2"/>
    <row r="118" s="3" customFormat="1" ht="12.75" customHeight="1" x14ac:dyDescent="0.2"/>
    <row r="119" s="3" customFormat="1" ht="12.75" customHeight="1" x14ac:dyDescent="0.2"/>
    <row r="120" s="3" customFormat="1" ht="12.75" customHeight="1" x14ac:dyDescent="0.2"/>
    <row r="121" s="3" customFormat="1" ht="12.75" customHeight="1" x14ac:dyDescent="0.2"/>
    <row r="122" s="3" customFormat="1" ht="12.75" customHeight="1" x14ac:dyDescent="0.2"/>
    <row r="123" s="3" customFormat="1" ht="12.75" customHeight="1" x14ac:dyDescent="0.2"/>
    <row r="124" s="3" customFormat="1" ht="12.75" customHeight="1" x14ac:dyDescent="0.2"/>
    <row r="125" s="3" customFormat="1" ht="12.75" customHeight="1" x14ac:dyDescent="0.2"/>
    <row r="126" s="3" customFormat="1" ht="12.75" customHeight="1" x14ac:dyDescent="0.2"/>
    <row r="127" s="3" customFormat="1" ht="12.75" customHeight="1" x14ac:dyDescent="0.2"/>
    <row r="128" s="3" customFormat="1" ht="12.75" customHeight="1" x14ac:dyDescent="0.2"/>
    <row r="129" s="3" customFormat="1" ht="12.75" customHeight="1" x14ac:dyDescent="0.2"/>
    <row r="130" s="3" customFormat="1" ht="12.75" customHeight="1" x14ac:dyDescent="0.2"/>
    <row r="131" s="3" customFormat="1" ht="12.75" customHeight="1" x14ac:dyDescent="0.2"/>
    <row r="132" s="3" customFormat="1" ht="12.75" customHeight="1" x14ac:dyDescent="0.2"/>
    <row r="133" s="3" customFormat="1" ht="12.75" customHeight="1" x14ac:dyDescent="0.2"/>
    <row r="134" s="3" customFormat="1" ht="12.75" customHeight="1" x14ac:dyDescent="0.2"/>
    <row r="135" s="3" customFormat="1" ht="12.75" customHeight="1" x14ac:dyDescent="0.2"/>
    <row r="136" s="3" customFormat="1" ht="12.75" customHeight="1" x14ac:dyDescent="0.2"/>
    <row r="137" s="3" customFormat="1" ht="12.75" customHeight="1" x14ac:dyDescent="0.2"/>
    <row r="138" s="3" customFormat="1" ht="12.75" customHeight="1" x14ac:dyDescent="0.2"/>
    <row r="139" s="3" customFormat="1" ht="12.75" customHeight="1" x14ac:dyDescent="0.2"/>
    <row r="140" s="3" customFormat="1" ht="12.75" customHeight="1" x14ac:dyDescent="0.2"/>
    <row r="141" s="3" customFormat="1" ht="12.75" customHeight="1" x14ac:dyDescent="0.2"/>
    <row r="142" s="3" customFormat="1" ht="12.75" customHeight="1" x14ac:dyDescent="0.2"/>
    <row r="143" s="3" customFormat="1" ht="12.75" customHeight="1" x14ac:dyDescent="0.2"/>
    <row r="144" s="3" customFormat="1" ht="12.75" customHeight="1" x14ac:dyDescent="0.2"/>
    <row r="145" s="3" customFormat="1" ht="12.75" customHeight="1" x14ac:dyDescent="0.2"/>
    <row r="146" s="3" customFormat="1" ht="12.75" customHeight="1" x14ac:dyDescent="0.2"/>
    <row r="147" s="3" customFormat="1" ht="12.75" customHeight="1" x14ac:dyDescent="0.2"/>
    <row r="148" s="3" customFormat="1" ht="12.75" customHeight="1" x14ac:dyDescent="0.2"/>
    <row r="149" s="3" customFormat="1" ht="12.75" customHeight="1" x14ac:dyDescent="0.2"/>
    <row r="150" s="3" customFormat="1" ht="12.75" customHeight="1" x14ac:dyDescent="0.2"/>
    <row r="151" s="3" customFormat="1" ht="12.75" customHeight="1" x14ac:dyDescent="0.2"/>
    <row r="152" s="3" customFormat="1" ht="12.75" customHeight="1" x14ac:dyDescent="0.2"/>
    <row r="153" s="3" customFormat="1" ht="12.75" customHeight="1" x14ac:dyDescent="0.2"/>
    <row r="154" s="3" customFormat="1" ht="12.75" customHeight="1" x14ac:dyDescent="0.2"/>
    <row r="155" s="3" customFormat="1" ht="12.75" customHeight="1" x14ac:dyDescent="0.2"/>
    <row r="156" s="3" customFormat="1" ht="12.75" customHeight="1" x14ac:dyDescent="0.2"/>
    <row r="157" s="3" customFormat="1" ht="12.75" customHeight="1" x14ac:dyDescent="0.2"/>
    <row r="158" s="3" customFormat="1" ht="12.75" customHeight="1" x14ac:dyDescent="0.2"/>
    <row r="159" s="3" customFormat="1" ht="12.75" customHeight="1" x14ac:dyDescent="0.2"/>
    <row r="160" s="3" customFormat="1" ht="12.75" customHeight="1" x14ac:dyDescent="0.2"/>
    <row r="161" s="3" customFormat="1" ht="12.75" customHeight="1" x14ac:dyDescent="0.2"/>
    <row r="162" s="3" customFormat="1" ht="12.75" customHeight="1" x14ac:dyDescent="0.2"/>
    <row r="163" s="3" customFormat="1" ht="12.75" customHeight="1" x14ac:dyDescent="0.2"/>
    <row r="164" s="3" customFormat="1" ht="12.75" customHeight="1" x14ac:dyDescent="0.2"/>
    <row r="165" s="3" customFormat="1" ht="12.75" customHeight="1" x14ac:dyDescent="0.2"/>
    <row r="166" s="3" customFormat="1" ht="12.75" customHeight="1" x14ac:dyDescent="0.2"/>
    <row r="167" s="3" customFormat="1" ht="12.75" customHeight="1" x14ac:dyDescent="0.2"/>
    <row r="168" s="3" customFormat="1" ht="12.75" customHeight="1" x14ac:dyDescent="0.2"/>
    <row r="169" s="3" customFormat="1" ht="12.75" customHeight="1" x14ac:dyDescent="0.2"/>
    <row r="170" s="3" customFormat="1" ht="12.75" customHeight="1" x14ac:dyDescent="0.2"/>
    <row r="171" s="3" customFormat="1" ht="12.75" customHeight="1" x14ac:dyDescent="0.2"/>
    <row r="172" s="3" customFormat="1" ht="12.75" customHeight="1" x14ac:dyDescent="0.2"/>
    <row r="173" s="3" customFormat="1" ht="12.75" customHeight="1" x14ac:dyDescent="0.2"/>
    <row r="174" s="3" customFormat="1" ht="12.75" customHeight="1" x14ac:dyDescent="0.2"/>
    <row r="175" s="3" customFormat="1" ht="12.75" customHeight="1" x14ac:dyDescent="0.2"/>
    <row r="176" s="3" customFormat="1" ht="12.75" customHeight="1" x14ac:dyDescent="0.2"/>
    <row r="177" s="3" customFormat="1" ht="12.75" customHeight="1" x14ac:dyDescent="0.2"/>
    <row r="178" s="3" customFormat="1" ht="12.75" customHeight="1" x14ac:dyDescent="0.2"/>
    <row r="179" s="3" customFormat="1" ht="12.75" customHeight="1" x14ac:dyDescent="0.2"/>
    <row r="180" s="3" customFormat="1" ht="12.75" customHeight="1" x14ac:dyDescent="0.2"/>
    <row r="181" s="3" customFormat="1" ht="12.75" customHeight="1" x14ac:dyDescent="0.2"/>
    <row r="182" s="3" customFormat="1" ht="12.75" customHeight="1" x14ac:dyDescent="0.2"/>
    <row r="183" s="3" customFormat="1" ht="12.75" customHeight="1" x14ac:dyDescent="0.2"/>
    <row r="184" s="3" customFormat="1" ht="12.75" customHeight="1" x14ac:dyDescent="0.2"/>
    <row r="185" s="3" customFormat="1" ht="12.75" customHeight="1" x14ac:dyDescent="0.2"/>
    <row r="186" s="3" customFormat="1" ht="12.75" customHeight="1" x14ac:dyDescent="0.2"/>
    <row r="187" s="3" customFormat="1" ht="12.75" customHeight="1" x14ac:dyDescent="0.2"/>
    <row r="188" s="3" customFormat="1" ht="12.75" customHeight="1" x14ac:dyDescent="0.2"/>
    <row r="189" s="3" customFormat="1" ht="12.75" customHeight="1" x14ac:dyDescent="0.2"/>
    <row r="190" s="3" customFormat="1" ht="12.75" customHeight="1" x14ac:dyDescent="0.2"/>
    <row r="191" s="3" customFormat="1" ht="12.75" customHeight="1" x14ac:dyDescent="0.2"/>
    <row r="192" s="3" customFormat="1" ht="12.75" customHeight="1" x14ac:dyDescent="0.2"/>
    <row r="193" s="3" customFormat="1" ht="12.75" customHeight="1" x14ac:dyDescent="0.2"/>
    <row r="194" s="3" customFormat="1" ht="12.75" customHeight="1" x14ac:dyDescent="0.2"/>
    <row r="195" s="3" customFormat="1" ht="12.75" customHeight="1" x14ac:dyDescent="0.2"/>
    <row r="196" s="3" customFormat="1" ht="12.75" customHeight="1" x14ac:dyDescent="0.2"/>
    <row r="197" s="3" customFormat="1" ht="12.75" customHeight="1" x14ac:dyDescent="0.2"/>
    <row r="198" s="3" customFormat="1" ht="12.75" customHeight="1" x14ac:dyDescent="0.2"/>
    <row r="199" s="3" customFormat="1" ht="12.75" customHeight="1" x14ac:dyDescent="0.2"/>
    <row r="200" s="3" customFormat="1" ht="12.75" customHeight="1" x14ac:dyDescent="0.2"/>
    <row r="201" s="3" customFormat="1" ht="12.75" customHeight="1" x14ac:dyDescent="0.2"/>
    <row r="202" s="3" customFormat="1" ht="12.75" customHeight="1" x14ac:dyDescent="0.2"/>
    <row r="203" s="3" customFormat="1" ht="12.75" customHeight="1" x14ac:dyDescent="0.2"/>
    <row r="204" s="3" customFormat="1" ht="12.75" customHeight="1" x14ac:dyDescent="0.2"/>
    <row r="205" s="3" customFormat="1" ht="12.75" customHeight="1" x14ac:dyDescent="0.2"/>
    <row r="206" s="3" customFormat="1" ht="12.75" customHeight="1" x14ac:dyDescent="0.2"/>
    <row r="207" s="3" customFormat="1" ht="12.75" customHeight="1" x14ac:dyDescent="0.2"/>
    <row r="208" s="3" customFormat="1" ht="12.75" customHeight="1" x14ac:dyDescent="0.2"/>
    <row r="209" s="3" customFormat="1" ht="12.75" customHeight="1" x14ac:dyDescent="0.2"/>
    <row r="210" s="3" customFormat="1" ht="12.75" customHeight="1" x14ac:dyDescent="0.2"/>
    <row r="211" s="3" customFormat="1" ht="12.75" customHeight="1" x14ac:dyDescent="0.2"/>
    <row r="212" s="3" customFormat="1" ht="12.75" customHeight="1" x14ac:dyDescent="0.2"/>
    <row r="213" s="3" customFormat="1" ht="12.75" customHeight="1" x14ac:dyDescent="0.2"/>
    <row r="214" s="3" customFormat="1" ht="12.75" customHeight="1" x14ac:dyDescent="0.2"/>
    <row r="215" s="3" customFormat="1" ht="12.75" customHeight="1" x14ac:dyDescent="0.2"/>
    <row r="216" s="3" customFormat="1" ht="12.75" customHeight="1" x14ac:dyDescent="0.2"/>
    <row r="217" s="3" customFormat="1" ht="12.75" customHeight="1" x14ac:dyDescent="0.2"/>
    <row r="218" s="3" customFormat="1" ht="12.75" customHeight="1" x14ac:dyDescent="0.2"/>
    <row r="219" s="3" customFormat="1" ht="12.75" customHeight="1" x14ac:dyDescent="0.2"/>
    <row r="220" s="3" customFormat="1" ht="12.75" customHeight="1" x14ac:dyDescent="0.2"/>
    <row r="221" s="3" customFormat="1" ht="12.75" customHeight="1" x14ac:dyDescent="0.2"/>
    <row r="222" s="3" customFormat="1" ht="12.75" customHeight="1" x14ac:dyDescent="0.2"/>
    <row r="223" s="3" customFormat="1" ht="12.75" customHeight="1" x14ac:dyDescent="0.2"/>
    <row r="224" s="3" customFormat="1" ht="12.75" customHeight="1" x14ac:dyDescent="0.2"/>
    <row r="225" s="3" customFormat="1" ht="12.75" customHeight="1" x14ac:dyDescent="0.2"/>
    <row r="226" s="3" customFormat="1" ht="12.75" customHeight="1" x14ac:dyDescent="0.2"/>
    <row r="227" s="3" customFormat="1" ht="12.75" customHeight="1" x14ac:dyDescent="0.2"/>
    <row r="228" s="3" customFormat="1" ht="12.75" customHeight="1" x14ac:dyDescent="0.2"/>
    <row r="229" s="3" customFormat="1" ht="12.75" customHeight="1" x14ac:dyDescent="0.2"/>
    <row r="230" s="3" customFormat="1" ht="12.75" customHeight="1" x14ac:dyDescent="0.2"/>
    <row r="231" s="3" customFormat="1" ht="12.75" customHeight="1" x14ac:dyDescent="0.2"/>
    <row r="232" s="3" customFormat="1" ht="12.75" customHeight="1" x14ac:dyDescent="0.2"/>
    <row r="233" s="3" customFormat="1" ht="12.75" customHeight="1" x14ac:dyDescent="0.2"/>
    <row r="234" s="3" customFormat="1" ht="12.75" customHeight="1" x14ac:dyDescent="0.2"/>
    <row r="235" s="3" customFormat="1" ht="12.75" customHeight="1" x14ac:dyDescent="0.2"/>
    <row r="236" s="3" customFormat="1" ht="12.75" customHeight="1" x14ac:dyDescent="0.2"/>
    <row r="237" s="3" customFormat="1" ht="12.75" customHeight="1" x14ac:dyDescent="0.2"/>
    <row r="238" s="3" customFormat="1" ht="12.75" customHeight="1" x14ac:dyDescent="0.2"/>
    <row r="239" s="3" customFormat="1" ht="12.75" customHeight="1" x14ac:dyDescent="0.2"/>
    <row r="240" s="3" customFormat="1" ht="12.75" customHeight="1" x14ac:dyDescent="0.2"/>
    <row r="241" s="3" customFormat="1" ht="12.75" customHeight="1" x14ac:dyDescent="0.2"/>
    <row r="242" s="3" customFormat="1" ht="12.75" customHeight="1" x14ac:dyDescent="0.2"/>
    <row r="243" s="3" customFormat="1" ht="12.75" customHeight="1" x14ac:dyDescent="0.2"/>
    <row r="244" s="3" customFormat="1" ht="12.75" customHeight="1" x14ac:dyDescent="0.2"/>
    <row r="245" s="3" customFormat="1" ht="12.75" customHeight="1" x14ac:dyDescent="0.2"/>
    <row r="246" s="3" customFormat="1" ht="12.75" customHeight="1" x14ac:dyDescent="0.2"/>
    <row r="247" s="3" customFormat="1" ht="12.75" customHeight="1" x14ac:dyDescent="0.2"/>
    <row r="248" s="3" customFormat="1" ht="12.75" customHeight="1" x14ac:dyDescent="0.2"/>
    <row r="249" s="3" customFormat="1" ht="12.75" customHeight="1" x14ac:dyDescent="0.2"/>
    <row r="250" s="3" customFormat="1" ht="12.75" customHeight="1" x14ac:dyDescent="0.2"/>
    <row r="251" s="3" customFormat="1" ht="12.75" customHeight="1" x14ac:dyDescent="0.2"/>
    <row r="252" s="3" customFormat="1" ht="12.75" customHeight="1" x14ac:dyDescent="0.2"/>
    <row r="253" s="3" customFormat="1" ht="12.75" customHeight="1" x14ac:dyDescent="0.2"/>
    <row r="254" s="3" customFormat="1" ht="12.75" customHeight="1" x14ac:dyDescent="0.2"/>
    <row r="255" s="3" customFormat="1" ht="12.75" customHeight="1" x14ac:dyDescent="0.2"/>
    <row r="256" s="3" customFormat="1" ht="12.75" customHeight="1" x14ac:dyDescent="0.2"/>
    <row r="257" s="3" customFormat="1" ht="12.75" customHeight="1" x14ac:dyDescent="0.2"/>
    <row r="258" s="3" customFormat="1" ht="12.75" customHeight="1" x14ac:dyDescent="0.2"/>
    <row r="259" s="3" customFormat="1" ht="12.75" customHeight="1" x14ac:dyDescent="0.2"/>
    <row r="260" s="3" customFormat="1" ht="12.75" customHeight="1" x14ac:dyDescent="0.2"/>
    <row r="261" s="3" customFormat="1" ht="12.75" customHeight="1" x14ac:dyDescent="0.2"/>
    <row r="262" s="3" customFormat="1" ht="12.75" customHeight="1" x14ac:dyDescent="0.2"/>
    <row r="263" s="3" customFormat="1" ht="12.75" customHeight="1" x14ac:dyDescent="0.2"/>
    <row r="264" s="3" customFormat="1" ht="12.75" customHeight="1" x14ac:dyDescent="0.2"/>
    <row r="265" s="3" customFormat="1" ht="12.75" customHeight="1" x14ac:dyDescent="0.2"/>
    <row r="266" s="3" customFormat="1" ht="12.75" customHeight="1" x14ac:dyDescent="0.2"/>
    <row r="267" s="3" customFormat="1" ht="12.75" customHeight="1" x14ac:dyDescent="0.2"/>
    <row r="268" s="3" customFormat="1" ht="12.75" customHeight="1" x14ac:dyDescent="0.2"/>
    <row r="269" s="3" customFormat="1" ht="12.75" customHeight="1" x14ac:dyDescent="0.2"/>
    <row r="270" s="3" customFormat="1" ht="12.75" customHeight="1" x14ac:dyDescent="0.2"/>
    <row r="271" s="3" customFormat="1" ht="12.75" customHeight="1" x14ac:dyDescent="0.2"/>
    <row r="272" s="3" customFormat="1" ht="12.75" customHeight="1" x14ac:dyDescent="0.2"/>
    <row r="273" s="3" customFormat="1" ht="12.75" customHeight="1" x14ac:dyDescent="0.2"/>
    <row r="274" s="3" customFormat="1" ht="12.75" customHeight="1" x14ac:dyDescent="0.2"/>
    <row r="275" s="3" customFormat="1" ht="12.75" customHeight="1" x14ac:dyDescent="0.2"/>
    <row r="276" s="3" customFormat="1" ht="12.75" customHeight="1" x14ac:dyDescent="0.2"/>
    <row r="277" s="3" customFormat="1" ht="12.75" customHeight="1" x14ac:dyDescent="0.2"/>
    <row r="278" s="3" customFormat="1" ht="12.75" customHeight="1" x14ac:dyDescent="0.2"/>
    <row r="279" s="3" customFormat="1" ht="12.75" customHeight="1" x14ac:dyDescent="0.2"/>
    <row r="280" s="3" customFormat="1" ht="12.75" customHeight="1" x14ac:dyDescent="0.2"/>
    <row r="281" s="3" customFormat="1" ht="12.75" customHeight="1" x14ac:dyDescent="0.2"/>
    <row r="282" s="3" customFormat="1" ht="12.75" customHeight="1" x14ac:dyDescent="0.2"/>
    <row r="283" s="3" customFormat="1" ht="12.75" customHeight="1" x14ac:dyDescent="0.2"/>
    <row r="284" s="3" customFormat="1" ht="12.75" customHeight="1" x14ac:dyDescent="0.2"/>
    <row r="285" s="3" customFormat="1" ht="12.75" customHeight="1" x14ac:dyDescent="0.2"/>
    <row r="286" s="3" customFormat="1" ht="12.75" customHeight="1" x14ac:dyDescent="0.2"/>
    <row r="287" s="3" customFormat="1" ht="12.75" customHeight="1" x14ac:dyDescent="0.2"/>
    <row r="288" s="3" customFormat="1" ht="12.75" customHeight="1" x14ac:dyDescent="0.2"/>
    <row r="289" s="3" customFormat="1" ht="12.75" customHeight="1" x14ac:dyDescent="0.2"/>
    <row r="290" s="3" customFormat="1" ht="12.75" customHeight="1" x14ac:dyDescent="0.2"/>
    <row r="291" s="3" customFormat="1" ht="12.75" customHeight="1" x14ac:dyDescent="0.2"/>
    <row r="292" s="3" customFormat="1" ht="12.75" customHeight="1" x14ac:dyDescent="0.2"/>
    <row r="293" s="3" customFormat="1" ht="12.75" customHeight="1" x14ac:dyDescent="0.2"/>
    <row r="294" s="3" customFormat="1" ht="12.75" customHeight="1" x14ac:dyDescent="0.2"/>
    <row r="295" s="3" customFormat="1" ht="12.75" customHeight="1" x14ac:dyDescent="0.2"/>
    <row r="296" s="3" customFormat="1" ht="12.75" customHeight="1" x14ac:dyDescent="0.2"/>
    <row r="297" s="3" customFormat="1" ht="12.75" customHeight="1" x14ac:dyDescent="0.2"/>
    <row r="298" s="3" customFormat="1" ht="12.75" customHeight="1" x14ac:dyDescent="0.2"/>
    <row r="299" s="3" customFormat="1" ht="12.75" customHeight="1" x14ac:dyDescent="0.2"/>
    <row r="300" s="3" customFormat="1" ht="12.75" customHeight="1" x14ac:dyDescent="0.2"/>
    <row r="301" s="3" customFormat="1" ht="12.75" customHeight="1" x14ac:dyDescent="0.2"/>
    <row r="302" s="3" customFormat="1" ht="12.75" customHeight="1" x14ac:dyDescent="0.2"/>
    <row r="303" s="3" customFormat="1" ht="12.75" customHeight="1" x14ac:dyDescent="0.2"/>
    <row r="304" s="3" customFormat="1" ht="12.75" customHeight="1" x14ac:dyDescent="0.2"/>
    <row r="305" s="3" customFormat="1" ht="12.75" customHeight="1" x14ac:dyDescent="0.2"/>
    <row r="306" s="3" customFormat="1" ht="12.75" customHeight="1" x14ac:dyDescent="0.2"/>
    <row r="307" s="3" customFormat="1" ht="12.75" customHeight="1" x14ac:dyDescent="0.2"/>
    <row r="308" s="3" customFormat="1" ht="12.75" customHeight="1" x14ac:dyDescent="0.2"/>
    <row r="309" s="3" customFormat="1" ht="12.75" customHeight="1" x14ac:dyDescent="0.2"/>
    <row r="310" s="3" customFormat="1" ht="12.75" customHeight="1" x14ac:dyDescent="0.2"/>
    <row r="311" s="3" customFormat="1" ht="12.75" customHeight="1" x14ac:dyDescent="0.2"/>
    <row r="312" s="3" customFormat="1" ht="12.75" customHeight="1" x14ac:dyDescent="0.2"/>
    <row r="313" s="3" customFormat="1" ht="12.75" customHeight="1" x14ac:dyDescent="0.2"/>
    <row r="314" s="3" customFormat="1" ht="12.75" customHeight="1" x14ac:dyDescent="0.2"/>
    <row r="315" s="3" customFormat="1" ht="12.75" customHeight="1" x14ac:dyDescent="0.2"/>
    <row r="316" s="3" customFormat="1" ht="12.75" customHeight="1" x14ac:dyDescent="0.2"/>
    <row r="317" s="3" customFormat="1" ht="12.75" customHeight="1" x14ac:dyDescent="0.2"/>
    <row r="318" s="3" customFormat="1" ht="12.75" customHeight="1" x14ac:dyDescent="0.2"/>
    <row r="319" s="3" customFormat="1" ht="12.75" customHeight="1" x14ac:dyDescent="0.2"/>
    <row r="320" s="3" customFormat="1" ht="12.75" customHeight="1" x14ac:dyDescent="0.2"/>
    <row r="321" s="3" customFormat="1" ht="12.75" customHeight="1" x14ac:dyDescent="0.2"/>
    <row r="322" s="3" customFormat="1" ht="12.75" customHeight="1" x14ac:dyDescent="0.2"/>
    <row r="323" s="3" customFormat="1" ht="12.75" customHeight="1" x14ac:dyDescent="0.2"/>
    <row r="324" s="3" customFormat="1" ht="12.75" customHeight="1" x14ac:dyDescent="0.2"/>
    <row r="325" s="3" customFormat="1" ht="12.75" customHeight="1" x14ac:dyDescent="0.2"/>
    <row r="326" s="3" customFormat="1" ht="12.75" customHeight="1" x14ac:dyDescent="0.2"/>
    <row r="327" s="3" customFormat="1" ht="12.75" customHeight="1" x14ac:dyDescent="0.2"/>
    <row r="328" s="3" customFormat="1" ht="12.75" customHeight="1" x14ac:dyDescent="0.2"/>
    <row r="329" s="3" customFormat="1" ht="12.75" customHeight="1" x14ac:dyDescent="0.2"/>
    <row r="330" s="3" customFormat="1" ht="12.75" customHeight="1" x14ac:dyDescent="0.2"/>
    <row r="331" s="3" customFormat="1" ht="12.75" customHeight="1" x14ac:dyDescent="0.2"/>
    <row r="332" s="3" customFormat="1" ht="12.75" customHeight="1" x14ac:dyDescent="0.2"/>
    <row r="333" s="3" customFormat="1" ht="12.75" customHeight="1" x14ac:dyDescent="0.2"/>
    <row r="334" s="3" customFormat="1" ht="12.75" customHeight="1" x14ac:dyDescent="0.2"/>
    <row r="335" s="3" customFormat="1" ht="12.75" customHeight="1" x14ac:dyDescent="0.2"/>
    <row r="336" s="3" customFormat="1" ht="12.75" customHeight="1" x14ac:dyDescent="0.2"/>
    <row r="337" s="3" customFormat="1" ht="12.75" customHeight="1" x14ac:dyDescent="0.2"/>
    <row r="338" s="3" customFormat="1" ht="12.75" customHeight="1" x14ac:dyDescent="0.2"/>
    <row r="339" s="3" customFormat="1" ht="12.75" customHeight="1" x14ac:dyDescent="0.2"/>
    <row r="340" s="3" customFormat="1" ht="12.75" customHeight="1" x14ac:dyDescent="0.2"/>
    <row r="341" s="3" customFormat="1" ht="12.75" customHeight="1" x14ac:dyDescent="0.2"/>
    <row r="342" s="3" customFormat="1" ht="12.75" customHeight="1" x14ac:dyDescent="0.2"/>
    <row r="343" s="3" customFormat="1" ht="12.75" customHeight="1" x14ac:dyDescent="0.2"/>
    <row r="344" s="3" customFormat="1" ht="12.75" customHeight="1" x14ac:dyDescent="0.2"/>
    <row r="345" s="3" customFormat="1" ht="12.75" customHeight="1" x14ac:dyDescent="0.2"/>
    <row r="346" s="3" customFormat="1" ht="12.75" customHeight="1" x14ac:dyDescent="0.2"/>
    <row r="347" s="3" customFormat="1" ht="12.75" customHeight="1" x14ac:dyDescent="0.2"/>
    <row r="348" s="3" customFormat="1" ht="12.75" customHeight="1" x14ac:dyDescent="0.2"/>
    <row r="349" s="3" customFormat="1" ht="12.75" customHeight="1" x14ac:dyDescent="0.2"/>
    <row r="350" s="3" customFormat="1" ht="12.75" customHeight="1" x14ac:dyDescent="0.2"/>
    <row r="351" s="3" customFormat="1" ht="12.75" customHeight="1" x14ac:dyDescent="0.2"/>
    <row r="352" s="3" customFormat="1" ht="12.75" customHeight="1" x14ac:dyDescent="0.2"/>
    <row r="353" s="3" customFormat="1" ht="12.75" customHeight="1" x14ac:dyDescent="0.2"/>
    <row r="354" s="3" customFormat="1" ht="12.75" customHeight="1" x14ac:dyDescent="0.2"/>
    <row r="355" s="3" customFormat="1" ht="12.75" customHeight="1" x14ac:dyDescent="0.2"/>
    <row r="356" s="3" customFormat="1" ht="12.75" customHeight="1" x14ac:dyDescent="0.2"/>
    <row r="357" s="3" customFormat="1" ht="12.75" customHeight="1" x14ac:dyDescent="0.2"/>
    <row r="358" s="3" customFormat="1" ht="12.75" customHeight="1" x14ac:dyDescent="0.2"/>
    <row r="359" s="3" customFormat="1" ht="12.75" customHeight="1" x14ac:dyDescent="0.2"/>
    <row r="360" s="3" customFormat="1" ht="12.75" customHeight="1" x14ac:dyDescent="0.2"/>
    <row r="361" s="3" customFormat="1" ht="12.75" customHeight="1" x14ac:dyDescent="0.2"/>
    <row r="362" s="3" customFormat="1" ht="12.75" customHeight="1" x14ac:dyDescent="0.2"/>
    <row r="363" s="3" customFormat="1" ht="12.75" customHeight="1" x14ac:dyDescent="0.2"/>
    <row r="364" s="3" customFormat="1" ht="12.75" customHeight="1" x14ac:dyDescent="0.2"/>
    <row r="365" s="3" customFormat="1" ht="12.75" customHeight="1" x14ac:dyDescent="0.2"/>
    <row r="366" s="3" customFormat="1" ht="12.75" customHeight="1" x14ac:dyDescent="0.2"/>
    <row r="367" s="3" customFormat="1" ht="12.75" customHeight="1" x14ac:dyDescent="0.2"/>
    <row r="368" s="3" customFormat="1" ht="12.75" customHeight="1" x14ac:dyDescent="0.2"/>
    <row r="369" s="3" customFormat="1" ht="12.75" customHeight="1" x14ac:dyDescent="0.2"/>
    <row r="370" s="3" customFormat="1" ht="12.75" customHeight="1" x14ac:dyDescent="0.2"/>
    <row r="371" s="3" customFormat="1" ht="12.75" customHeight="1" x14ac:dyDescent="0.2"/>
    <row r="372" s="3" customFormat="1" ht="12.75" customHeight="1" x14ac:dyDescent="0.2"/>
    <row r="373" s="3" customFormat="1" ht="12.75" customHeight="1" x14ac:dyDescent="0.2"/>
    <row r="374" s="3" customFormat="1" ht="12.75" customHeight="1" x14ac:dyDescent="0.2"/>
    <row r="375" s="3" customFormat="1" ht="12.75" customHeight="1" x14ac:dyDescent="0.2"/>
    <row r="376" s="3" customFormat="1" ht="12.75" customHeight="1" x14ac:dyDescent="0.2"/>
    <row r="377" s="3" customFormat="1" ht="12.75" customHeight="1" x14ac:dyDescent="0.2"/>
    <row r="378" s="3" customFormat="1" ht="12.75" customHeight="1" x14ac:dyDescent="0.2"/>
    <row r="379" s="3" customFormat="1" ht="12.75" customHeight="1" x14ac:dyDescent="0.2"/>
    <row r="380" s="3" customFormat="1" ht="12.75" customHeight="1" x14ac:dyDescent="0.2"/>
    <row r="381" s="3" customFormat="1" ht="12.75" customHeight="1" x14ac:dyDescent="0.2"/>
    <row r="382" s="3" customFormat="1" ht="12.75" customHeight="1" x14ac:dyDescent="0.2"/>
    <row r="383" s="3" customFormat="1" ht="12.75" customHeight="1" x14ac:dyDescent="0.2"/>
    <row r="384" s="3" customFormat="1" ht="12.75" customHeight="1" x14ac:dyDescent="0.2"/>
    <row r="385" s="3" customFormat="1" ht="12.75" customHeight="1" x14ac:dyDescent="0.2"/>
    <row r="386" s="3" customFormat="1" ht="12.75" customHeight="1" x14ac:dyDescent="0.2"/>
    <row r="387" s="3" customFormat="1" ht="12.75" customHeight="1" x14ac:dyDescent="0.2"/>
    <row r="388" s="3" customFormat="1" ht="12.75" customHeight="1" x14ac:dyDescent="0.2"/>
    <row r="389" s="3" customFormat="1" ht="12.75" customHeight="1" x14ac:dyDescent="0.2"/>
    <row r="390" s="3" customFormat="1" ht="12.75" customHeight="1" x14ac:dyDescent="0.2"/>
    <row r="391" s="3" customFormat="1" ht="12.75" customHeight="1" x14ac:dyDescent="0.2"/>
    <row r="392" s="3" customFormat="1" ht="12.75" customHeight="1" x14ac:dyDescent="0.2"/>
    <row r="393" s="3" customFormat="1" ht="12.75" customHeight="1" x14ac:dyDescent="0.2"/>
    <row r="394" s="3" customFormat="1" ht="12.75" customHeight="1" x14ac:dyDescent="0.2"/>
    <row r="395" s="3" customFormat="1" ht="12.75" customHeight="1" x14ac:dyDescent="0.2"/>
    <row r="396" s="3" customFormat="1" ht="12.75" customHeight="1" x14ac:dyDescent="0.2"/>
    <row r="397" s="3" customFormat="1" ht="12.75" customHeight="1" x14ac:dyDescent="0.2"/>
    <row r="398" s="3" customFormat="1" ht="12.75" customHeight="1" x14ac:dyDescent="0.2"/>
    <row r="399" s="3" customFormat="1" ht="12.75" customHeight="1" x14ac:dyDescent="0.2"/>
    <row r="400" s="3" customFormat="1" ht="12.75" customHeight="1" x14ac:dyDescent="0.2"/>
    <row r="401" s="3" customFormat="1" ht="12.75" customHeight="1" x14ac:dyDescent="0.2"/>
    <row r="402" s="3" customFormat="1" ht="12.75" customHeight="1" x14ac:dyDescent="0.2"/>
    <row r="403" s="3" customFormat="1" ht="12.75" customHeight="1" x14ac:dyDescent="0.2"/>
    <row r="404" s="3" customFormat="1" ht="12.75" customHeight="1" x14ac:dyDescent="0.2"/>
    <row r="405" s="3" customFormat="1" ht="12.75" customHeight="1" x14ac:dyDescent="0.2"/>
    <row r="406" s="3" customFormat="1" ht="12.75" customHeight="1" x14ac:dyDescent="0.2"/>
    <row r="407" s="3" customFormat="1" ht="12.75" customHeight="1" x14ac:dyDescent="0.2"/>
    <row r="408" s="3" customFormat="1" ht="12.75" customHeight="1" x14ac:dyDescent="0.2"/>
    <row r="409" s="3" customFormat="1" ht="12.75" customHeight="1" x14ac:dyDescent="0.2"/>
    <row r="410" s="3" customFormat="1" ht="12.75" customHeight="1" x14ac:dyDescent="0.2"/>
    <row r="411" s="3" customFormat="1" ht="12.75" customHeight="1" x14ac:dyDescent="0.2"/>
    <row r="412" s="3" customFormat="1" ht="12.75" customHeight="1" x14ac:dyDescent="0.2"/>
    <row r="413" s="3" customFormat="1" ht="12.75" customHeight="1" x14ac:dyDescent="0.2"/>
    <row r="414" s="3" customFormat="1" ht="12.75" customHeight="1" x14ac:dyDescent="0.2"/>
    <row r="415" s="3" customFormat="1" ht="12.75" customHeight="1" x14ac:dyDescent="0.2"/>
    <row r="416" s="3" customFormat="1" ht="12.75" customHeight="1" x14ac:dyDescent="0.2"/>
    <row r="417" s="3" customFormat="1" ht="12.75" customHeight="1" x14ac:dyDescent="0.2"/>
    <row r="418" s="3" customFormat="1" ht="12.75" customHeight="1" x14ac:dyDescent="0.2"/>
    <row r="419" s="3" customFormat="1" ht="12.75" customHeight="1" x14ac:dyDescent="0.2"/>
    <row r="420" s="3" customFormat="1" ht="12.75" customHeight="1" x14ac:dyDescent="0.2"/>
    <row r="421" s="3" customFormat="1" ht="12.75" customHeight="1" x14ac:dyDescent="0.2"/>
    <row r="422" s="3" customFormat="1" ht="12.75" customHeight="1" x14ac:dyDescent="0.2"/>
    <row r="423" s="3" customFormat="1" ht="12.75" customHeight="1" x14ac:dyDescent="0.2"/>
    <row r="424" s="3" customFormat="1" ht="12.75" customHeight="1" x14ac:dyDescent="0.2"/>
    <row r="425" s="3" customFormat="1" ht="12.75" customHeight="1" x14ac:dyDescent="0.2"/>
    <row r="426" s="3" customFormat="1" ht="12.75" customHeight="1" x14ac:dyDescent="0.2"/>
    <row r="427" s="3" customFormat="1" ht="12.75" customHeight="1" x14ac:dyDescent="0.2"/>
    <row r="428" s="3" customFormat="1" ht="12.75" customHeight="1" x14ac:dyDescent="0.2"/>
    <row r="429" s="3" customFormat="1" ht="12.75" customHeight="1" x14ac:dyDescent="0.2"/>
    <row r="430" s="3" customFormat="1" ht="12.75" customHeight="1" x14ac:dyDescent="0.2"/>
    <row r="431" s="3" customFormat="1" ht="12.75" customHeight="1" x14ac:dyDescent="0.2"/>
    <row r="432" s="3" customFormat="1" ht="12.75" customHeight="1" x14ac:dyDescent="0.2"/>
    <row r="433" s="3" customFormat="1" ht="12.75" customHeight="1" x14ac:dyDescent="0.2"/>
    <row r="434" s="3" customFormat="1" ht="12.75" customHeight="1" x14ac:dyDescent="0.2"/>
    <row r="435" s="3" customFormat="1" ht="12.75" customHeight="1" x14ac:dyDescent="0.2"/>
    <row r="436" s="3" customFormat="1" ht="12.75" customHeight="1" x14ac:dyDescent="0.2"/>
    <row r="437" s="3" customFormat="1" ht="12.75" customHeight="1" x14ac:dyDescent="0.2"/>
    <row r="438" s="3" customFormat="1" ht="12.75" customHeight="1" x14ac:dyDescent="0.2"/>
    <row r="439" s="3" customFormat="1" ht="12.75" customHeight="1" x14ac:dyDescent="0.2"/>
    <row r="440" s="3" customFormat="1" ht="12.75" customHeight="1" x14ac:dyDescent="0.2"/>
    <row r="441" s="3" customFormat="1" ht="12.75" customHeight="1" x14ac:dyDescent="0.2"/>
    <row r="442" s="3" customFormat="1" ht="12.75" customHeight="1" x14ac:dyDescent="0.2"/>
    <row r="443" s="3" customFormat="1" ht="12.75" customHeight="1" x14ac:dyDescent="0.2"/>
    <row r="444" s="3" customFormat="1" ht="12.75" customHeight="1" x14ac:dyDescent="0.2"/>
    <row r="445" s="3" customFormat="1" ht="12.75" customHeight="1" x14ac:dyDescent="0.2"/>
    <row r="446" s="3" customFormat="1" ht="12.75" customHeight="1" x14ac:dyDescent="0.2"/>
    <row r="447" s="3" customFormat="1" ht="12.75" customHeight="1" x14ac:dyDescent="0.2"/>
    <row r="448" s="3" customFormat="1" ht="12.75" customHeight="1" x14ac:dyDescent="0.2"/>
    <row r="449" s="3" customFormat="1" ht="12.75" customHeight="1" x14ac:dyDescent="0.2"/>
    <row r="450" s="3" customFormat="1" ht="12.75" customHeight="1" x14ac:dyDescent="0.2"/>
    <row r="451" s="3" customFormat="1" ht="12.75" customHeight="1" x14ac:dyDescent="0.2"/>
    <row r="452" s="3" customFormat="1" ht="12.75" customHeight="1" x14ac:dyDescent="0.2"/>
    <row r="453" s="3" customFormat="1" ht="12.75" customHeight="1" x14ac:dyDescent="0.2"/>
    <row r="454" s="3" customFormat="1" ht="12.75" customHeight="1" x14ac:dyDescent="0.2"/>
    <row r="455" s="3" customFormat="1" ht="12.75" customHeight="1" x14ac:dyDescent="0.2"/>
    <row r="456" s="3" customFormat="1" ht="12.75" customHeight="1" x14ac:dyDescent="0.2"/>
    <row r="457" s="3" customFormat="1" ht="12.75" customHeight="1" x14ac:dyDescent="0.2"/>
    <row r="458" s="3" customFormat="1" ht="12.75" customHeight="1" x14ac:dyDescent="0.2"/>
    <row r="459" s="3" customFormat="1" ht="12.75" customHeight="1" x14ac:dyDescent="0.2"/>
    <row r="460" s="3" customFormat="1" ht="12.75" customHeight="1" x14ac:dyDescent="0.2"/>
    <row r="461" s="3" customFormat="1" ht="12.75" customHeight="1" x14ac:dyDescent="0.2"/>
    <row r="462" s="3" customFormat="1" ht="12.75" customHeight="1" x14ac:dyDescent="0.2"/>
    <row r="463" s="3" customFormat="1" ht="12.75" customHeight="1" x14ac:dyDescent="0.2"/>
    <row r="464" s="3" customFormat="1" ht="12.75" customHeight="1" x14ac:dyDescent="0.2"/>
    <row r="465" s="3" customFormat="1" ht="12.75" customHeight="1" x14ac:dyDescent="0.2"/>
    <row r="466" s="3" customFormat="1" ht="12.75" customHeight="1" x14ac:dyDescent="0.2"/>
    <row r="467" s="3" customFormat="1" ht="12.75" customHeight="1" x14ac:dyDescent="0.2"/>
    <row r="468" s="3" customFormat="1" ht="12.75" customHeight="1" x14ac:dyDescent="0.2"/>
    <row r="469" s="3" customFormat="1" ht="12.75" customHeight="1" x14ac:dyDescent="0.2"/>
    <row r="470" s="3" customFormat="1" ht="12.75" customHeight="1" x14ac:dyDescent="0.2"/>
    <row r="471" s="3" customFormat="1" ht="12.75" customHeight="1" x14ac:dyDescent="0.2"/>
    <row r="472" s="3" customFormat="1" ht="12.75" customHeight="1" x14ac:dyDescent="0.2"/>
    <row r="473" s="3" customFormat="1" ht="12.75" customHeight="1" x14ac:dyDescent="0.2"/>
    <row r="474" s="3" customFormat="1" ht="12.75" customHeight="1" x14ac:dyDescent="0.2"/>
    <row r="475" s="3" customFormat="1" ht="12.75" customHeight="1" x14ac:dyDescent="0.2"/>
    <row r="476" s="3" customFormat="1" ht="12.75" customHeight="1" x14ac:dyDescent="0.2"/>
    <row r="477" s="3" customFormat="1" ht="12.75" customHeight="1" x14ac:dyDescent="0.2"/>
    <row r="478" s="3" customFormat="1" ht="12.75" customHeight="1" x14ac:dyDescent="0.2"/>
    <row r="479" s="3" customFormat="1" ht="12.75" customHeight="1" x14ac:dyDescent="0.2"/>
    <row r="480" s="3" customFormat="1" ht="12.75" customHeight="1" x14ac:dyDescent="0.2"/>
    <row r="481" s="3" customFormat="1" ht="12.75" customHeight="1" x14ac:dyDescent="0.2"/>
    <row r="482" s="3" customFormat="1" ht="12.75" customHeight="1" x14ac:dyDescent="0.2"/>
    <row r="483" s="3" customFormat="1" ht="12.75" customHeight="1" x14ac:dyDescent="0.2"/>
    <row r="484" s="3" customFormat="1" ht="12.75" customHeight="1" x14ac:dyDescent="0.2"/>
    <row r="485" s="3" customFormat="1" ht="12.75" customHeight="1" x14ac:dyDescent="0.2"/>
    <row r="486" s="3" customFormat="1" ht="12.75" customHeight="1" x14ac:dyDescent="0.2"/>
    <row r="487" s="3" customFormat="1" ht="12.75" customHeight="1" x14ac:dyDescent="0.2"/>
    <row r="488" s="3" customFormat="1" ht="12.75" customHeight="1" x14ac:dyDescent="0.2"/>
    <row r="489" s="3" customFormat="1" ht="12.75" customHeight="1" x14ac:dyDescent="0.2"/>
    <row r="490" s="3" customFormat="1" ht="12.75" customHeight="1" x14ac:dyDescent="0.2"/>
    <row r="491" s="3" customFormat="1" ht="12.75" customHeight="1" x14ac:dyDescent="0.2"/>
    <row r="492" s="3" customFormat="1" ht="12.75" customHeight="1" x14ac:dyDescent="0.2"/>
    <row r="493" s="3" customFormat="1" ht="12.75" customHeight="1" x14ac:dyDescent="0.2"/>
    <row r="494" s="3" customFormat="1" ht="12.75" customHeight="1" x14ac:dyDescent="0.2"/>
    <row r="495" s="3" customFormat="1" ht="12.75" customHeight="1" x14ac:dyDescent="0.2"/>
    <row r="496" s="3" customFormat="1" ht="12.75" customHeight="1" x14ac:dyDescent="0.2"/>
    <row r="497" s="3" customFormat="1" ht="12.75" customHeight="1" x14ac:dyDescent="0.2"/>
    <row r="498" s="3" customFormat="1" ht="12.75" customHeight="1" x14ac:dyDescent="0.2"/>
    <row r="499" s="3" customFormat="1" ht="12.75" customHeight="1" x14ac:dyDescent="0.2"/>
    <row r="500" s="3" customFormat="1" ht="12.75" customHeight="1" x14ac:dyDescent="0.2"/>
    <row r="501" s="3" customFormat="1" ht="12.75" customHeight="1" x14ac:dyDescent="0.2"/>
    <row r="502" s="3" customFormat="1" ht="12.75" customHeight="1" x14ac:dyDescent="0.2"/>
    <row r="503" s="3" customFormat="1" ht="12.75" customHeight="1" x14ac:dyDescent="0.2"/>
    <row r="504" s="3" customFormat="1" ht="12.75" customHeight="1" x14ac:dyDescent="0.2"/>
    <row r="505" s="3" customFormat="1" ht="12.75" customHeight="1" x14ac:dyDescent="0.2"/>
    <row r="506" s="3" customFormat="1" ht="12.75" customHeight="1" x14ac:dyDescent="0.2"/>
    <row r="507" s="3" customFormat="1" ht="12.75" customHeight="1" x14ac:dyDescent="0.2"/>
    <row r="508" s="3" customFormat="1" ht="12.75" customHeight="1" x14ac:dyDescent="0.2"/>
    <row r="509" s="3" customFormat="1" ht="12.75" customHeight="1" x14ac:dyDescent="0.2"/>
    <row r="510" s="3" customFormat="1" ht="12.75" customHeight="1" x14ac:dyDescent="0.2"/>
    <row r="511" s="3" customFormat="1" ht="12.75" customHeight="1" x14ac:dyDescent="0.2"/>
    <row r="512" s="3" customFormat="1" ht="12.75" customHeight="1" x14ac:dyDescent="0.2"/>
    <row r="513" s="3" customFormat="1" ht="12.75" customHeight="1" x14ac:dyDescent="0.2"/>
    <row r="514" s="3" customFormat="1" ht="12.75" customHeight="1" x14ac:dyDescent="0.2"/>
    <row r="515" s="3" customFormat="1" ht="12.75" customHeight="1" x14ac:dyDescent="0.2"/>
    <row r="516" s="3" customFormat="1" ht="12.75" customHeight="1" x14ac:dyDescent="0.2"/>
    <row r="517" s="3" customFormat="1" ht="12.75" customHeight="1" x14ac:dyDescent="0.2"/>
    <row r="518" s="3" customFormat="1" ht="12.75" customHeight="1" x14ac:dyDescent="0.2"/>
    <row r="519" s="3" customFormat="1" ht="12.75" customHeight="1" x14ac:dyDescent="0.2"/>
    <row r="520" s="3" customFormat="1" ht="12.75" customHeight="1" x14ac:dyDescent="0.2"/>
    <row r="521" s="3" customFormat="1" ht="12.75" customHeight="1" x14ac:dyDescent="0.2"/>
    <row r="522" s="3" customFormat="1" ht="12.75" customHeight="1" x14ac:dyDescent="0.2"/>
    <row r="523" s="3" customFormat="1" ht="12.75" customHeight="1" x14ac:dyDescent="0.2"/>
    <row r="524" s="3" customFormat="1" ht="12.75" customHeight="1" x14ac:dyDescent="0.2"/>
    <row r="525" s="3" customFormat="1" ht="12.75" customHeight="1" x14ac:dyDescent="0.2"/>
    <row r="526" s="3" customFormat="1" ht="12.75" customHeight="1" x14ac:dyDescent="0.2"/>
    <row r="527" s="3" customFormat="1" ht="12.75" customHeight="1" x14ac:dyDescent="0.2"/>
    <row r="528" s="3" customFormat="1" ht="12.75" customHeight="1" x14ac:dyDescent="0.2"/>
    <row r="529" s="3" customFormat="1" ht="12.75" customHeight="1" x14ac:dyDescent="0.2"/>
    <row r="530" s="3" customFormat="1" ht="12.75" customHeight="1" x14ac:dyDescent="0.2"/>
    <row r="531" s="3" customFormat="1" ht="12.75" customHeight="1" x14ac:dyDescent="0.2"/>
    <row r="532" s="3" customFormat="1" ht="12.75" customHeight="1" x14ac:dyDescent="0.2"/>
    <row r="533" s="3" customFormat="1" ht="12.75" customHeight="1" x14ac:dyDescent="0.2"/>
    <row r="534" s="3" customFormat="1" ht="12.75" customHeight="1" x14ac:dyDescent="0.2"/>
    <row r="535" s="3" customFormat="1" ht="12.75" customHeight="1" x14ac:dyDescent="0.2"/>
    <row r="536" s="3" customFormat="1" ht="12.75" customHeight="1" x14ac:dyDescent="0.2"/>
    <row r="537" s="3" customFormat="1" ht="12.75" customHeight="1" x14ac:dyDescent="0.2"/>
    <row r="538" s="3" customFormat="1" ht="12.75" customHeight="1" x14ac:dyDescent="0.2"/>
    <row r="539" s="3" customFormat="1" ht="12.75" customHeight="1" x14ac:dyDescent="0.2"/>
    <row r="540" s="3" customFormat="1" ht="12.75" customHeight="1" x14ac:dyDescent="0.2"/>
    <row r="541" s="3" customFormat="1" ht="12.75" customHeight="1" x14ac:dyDescent="0.2"/>
    <row r="542" s="3" customFormat="1" ht="12.75" customHeight="1" x14ac:dyDescent="0.2"/>
    <row r="543" s="3" customFormat="1" ht="12.75" customHeight="1" x14ac:dyDescent="0.2"/>
    <row r="544" s="3" customFormat="1" ht="12.75" customHeight="1" x14ac:dyDescent="0.2"/>
    <row r="545" s="3" customFormat="1" ht="12.75" customHeight="1" x14ac:dyDescent="0.2"/>
    <row r="546" s="3" customFormat="1" ht="12.75" customHeight="1" x14ac:dyDescent="0.2"/>
    <row r="547" s="3" customFormat="1" ht="12.75" customHeight="1" x14ac:dyDescent="0.2"/>
    <row r="548" s="3" customFormat="1" ht="12.75" customHeight="1" x14ac:dyDescent="0.2"/>
    <row r="549" s="3" customFormat="1" ht="12.75" customHeight="1" x14ac:dyDescent="0.2"/>
    <row r="550" s="3" customFormat="1" ht="12.75" customHeight="1" x14ac:dyDescent="0.2"/>
    <row r="551" s="3" customFormat="1" ht="12.75" customHeight="1" x14ac:dyDescent="0.2"/>
    <row r="552" s="3" customFormat="1" ht="12.75" customHeight="1" x14ac:dyDescent="0.2"/>
    <row r="553" s="3" customFormat="1" ht="12.75" customHeight="1" x14ac:dyDescent="0.2"/>
    <row r="554" s="3" customFormat="1" ht="12.75" customHeight="1" x14ac:dyDescent="0.2"/>
    <row r="555" s="3" customFormat="1" ht="12.75" customHeight="1" x14ac:dyDescent="0.2"/>
    <row r="556" s="3" customFormat="1" ht="12.75" customHeight="1" x14ac:dyDescent="0.2"/>
    <row r="557" s="3" customFormat="1" ht="12.75" customHeight="1" x14ac:dyDescent="0.2"/>
    <row r="558" s="3" customFormat="1" ht="12.75" customHeight="1" x14ac:dyDescent="0.2"/>
    <row r="559" s="3" customFormat="1" ht="12.75" customHeight="1" x14ac:dyDescent="0.2"/>
    <row r="560" s="3" customFormat="1" ht="12.75" customHeight="1" x14ac:dyDescent="0.2"/>
    <row r="561" s="3" customFormat="1" ht="12.75" customHeight="1" x14ac:dyDescent="0.2"/>
    <row r="562" s="3" customFormat="1" ht="12.75" customHeight="1" x14ac:dyDescent="0.2"/>
    <row r="563" s="3" customFormat="1" ht="12.75" customHeight="1" x14ac:dyDescent="0.2"/>
    <row r="564" s="3" customFormat="1" ht="12.75" customHeight="1" x14ac:dyDescent="0.2"/>
    <row r="565" s="3" customFormat="1" ht="12.75" customHeight="1" x14ac:dyDescent="0.2"/>
    <row r="566" s="3" customFormat="1" ht="12.75" customHeight="1" x14ac:dyDescent="0.2"/>
    <row r="567" s="3" customFormat="1" ht="12.75" customHeight="1" x14ac:dyDescent="0.2"/>
    <row r="568" s="3" customFormat="1" ht="12.75" customHeight="1" x14ac:dyDescent="0.2"/>
    <row r="569" s="3" customFormat="1" ht="12.75" customHeight="1" x14ac:dyDescent="0.2"/>
    <row r="570" s="3" customFormat="1" ht="12.75" customHeight="1" x14ac:dyDescent="0.2"/>
    <row r="571" s="3" customFormat="1" ht="12.75" customHeight="1" x14ac:dyDescent="0.2"/>
    <row r="572" s="3" customFormat="1" ht="12.75" customHeight="1" x14ac:dyDescent="0.2"/>
    <row r="573" s="3" customFormat="1" ht="12.75" customHeight="1" x14ac:dyDescent="0.2"/>
    <row r="574" s="3" customFormat="1" ht="12.75" customHeight="1" x14ac:dyDescent="0.2"/>
    <row r="575" s="3" customFormat="1" ht="12.75" customHeight="1" x14ac:dyDescent="0.2"/>
    <row r="576" s="3" customFormat="1" ht="12.75" customHeight="1" x14ac:dyDescent="0.2"/>
    <row r="577" s="3" customFormat="1" ht="12.75" customHeight="1" x14ac:dyDescent="0.2"/>
    <row r="578" s="3" customFormat="1" ht="12.75" customHeight="1" x14ac:dyDescent="0.2"/>
    <row r="579" s="3" customFormat="1" ht="12.75" customHeight="1" x14ac:dyDescent="0.2"/>
    <row r="580" s="3" customFormat="1" ht="12.75" customHeight="1" x14ac:dyDescent="0.2"/>
    <row r="581" s="3" customFormat="1" ht="12.75" customHeight="1" x14ac:dyDescent="0.2"/>
    <row r="582" s="3" customFormat="1" ht="12.75" customHeight="1" x14ac:dyDescent="0.2"/>
    <row r="583" s="3" customFormat="1" ht="12.75" customHeight="1" x14ac:dyDescent="0.2"/>
    <row r="584" s="3" customFormat="1" ht="12.75" customHeight="1" x14ac:dyDescent="0.2"/>
    <row r="585" s="3" customFormat="1" ht="12.75" customHeight="1" x14ac:dyDescent="0.2"/>
    <row r="586" s="3" customFormat="1" ht="12.75" customHeight="1" x14ac:dyDescent="0.2"/>
    <row r="587" s="3" customFormat="1" ht="12.75" customHeight="1" x14ac:dyDescent="0.2"/>
    <row r="588" s="3" customFormat="1" ht="12.75" customHeight="1" x14ac:dyDescent="0.2"/>
    <row r="589" s="3" customFormat="1" ht="12.75" customHeight="1" x14ac:dyDescent="0.2"/>
    <row r="590" s="3" customFormat="1" ht="12.75" customHeight="1" x14ac:dyDescent="0.2"/>
    <row r="591" s="3" customFormat="1" ht="12.75" customHeight="1" x14ac:dyDescent="0.2"/>
    <row r="592" s="3" customFormat="1" ht="12.75" customHeight="1" x14ac:dyDescent="0.2"/>
    <row r="593" s="3" customFormat="1" ht="12.75" customHeight="1" x14ac:dyDescent="0.2"/>
    <row r="594" s="3" customFormat="1" ht="12.75" customHeight="1" x14ac:dyDescent="0.2"/>
    <row r="595" s="3" customFormat="1" ht="12.75" customHeight="1" x14ac:dyDescent="0.2"/>
    <row r="596" s="3" customFormat="1" ht="12.75" customHeight="1" x14ac:dyDescent="0.2"/>
    <row r="597" s="3" customFormat="1" ht="12.75" customHeight="1" x14ac:dyDescent="0.2"/>
    <row r="598" s="3" customFormat="1" ht="12.75" customHeight="1" x14ac:dyDescent="0.2"/>
    <row r="599" s="3" customFormat="1" ht="12.75" customHeight="1" x14ac:dyDescent="0.2"/>
    <row r="600" s="3" customFormat="1" ht="12.75" customHeight="1" x14ac:dyDescent="0.2"/>
    <row r="601" s="3" customFormat="1" ht="12.75" customHeight="1" x14ac:dyDescent="0.2"/>
    <row r="602" s="3" customFormat="1" ht="12.75" customHeight="1" x14ac:dyDescent="0.2"/>
    <row r="603" s="3" customFormat="1" ht="12.75" customHeight="1" x14ac:dyDescent="0.2"/>
    <row r="604" s="3" customFormat="1" ht="12.75" customHeight="1" x14ac:dyDescent="0.2"/>
    <row r="605" s="3" customFormat="1" ht="12.75" customHeight="1" x14ac:dyDescent="0.2"/>
    <row r="606" s="3" customFormat="1" ht="12.75" customHeight="1" x14ac:dyDescent="0.2"/>
    <row r="607" s="3" customFormat="1" ht="12.75" customHeight="1" x14ac:dyDescent="0.2"/>
    <row r="608" s="3" customFormat="1" ht="12.75" customHeight="1" x14ac:dyDescent="0.2"/>
    <row r="609" s="3" customFormat="1" ht="12.75" customHeight="1" x14ac:dyDescent="0.2"/>
    <row r="610" s="3" customFormat="1" ht="12.75" customHeight="1" x14ac:dyDescent="0.2"/>
    <row r="611" s="3" customFormat="1" ht="12.75" customHeight="1" x14ac:dyDescent="0.2"/>
    <row r="612" s="3" customFormat="1" ht="12.75" customHeight="1" x14ac:dyDescent="0.2"/>
    <row r="613" s="3" customFormat="1" ht="12.75" customHeight="1" x14ac:dyDescent="0.2"/>
    <row r="614" s="3" customFormat="1" ht="12.75" customHeight="1" x14ac:dyDescent="0.2"/>
    <row r="615" s="3" customFormat="1" ht="12.75" customHeight="1" x14ac:dyDescent="0.2"/>
    <row r="616" s="3" customFormat="1" ht="12.75" customHeight="1" x14ac:dyDescent="0.2"/>
    <row r="617" s="3" customFormat="1" ht="12.75" customHeight="1" x14ac:dyDescent="0.2"/>
    <row r="618" s="3" customFormat="1" ht="12.75" customHeight="1" x14ac:dyDescent="0.2"/>
    <row r="619" s="3" customFormat="1" ht="12.75" customHeight="1" x14ac:dyDescent="0.2"/>
    <row r="620" s="3" customFormat="1" ht="12.75" customHeight="1" x14ac:dyDescent="0.2"/>
    <row r="621" s="3" customFormat="1" ht="12.75" customHeight="1" x14ac:dyDescent="0.2"/>
    <row r="622" s="3" customFormat="1" ht="12.75" customHeight="1" x14ac:dyDescent="0.2"/>
    <row r="623" s="3" customFormat="1" ht="12.75" customHeight="1" x14ac:dyDescent="0.2"/>
    <row r="624" s="3" customFormat="1" ht="12.75" customHeight="1" x14ac:dyDescent="0.2"/>
    <row r="625" s="3" customFormat="1" ht="12.75" customHeight="1" x14ac:dyDescent="0.2"/>
    <row r="626" s="3" customFormat="1" ht="12.75" customHeight="1" x14ac:dyDescent="0.2"/>
    <row r="627" s="3" customFormat="1" ht="12.75" customHeight="1" x14ac:dyDescent="0.2"/>
    <row r="628" s="3" customFormat="1" ht="12.75" customHeight="1" x14ac:dyDescent="0.2"/>
    <row r="629" s="3" customFormat="1" ht="12.75" customHeight="1" x14ac:dyDescent="0.2"/>
    <row r="630" s="3" customFormat="1" ht="12.75" customHeight="1" x14ac:dyDescent="0.2"/>
    <row r="631" s="3" customFormat="1" ht="12.75" customHeight="1" x14ac:dyDescent="0.2"/>
    <row r="632" s="3" customFormat="1" ht="12.75" customHeight="1" x14ac:dyDescent="0.2"/>
    <row r="633" s="3" customFormat="1" ht="12.75" customHeight="1" x14ac:dyDescent="0.2"/>
    <row r="634" s="3" customFormat="1" ht="12.75" customHeight="1" x14ac:dyDescent="0.2"/>
    <row r="635" s="3" customFormat="1" ht="12.75" customHeight="1" x14ac:dyDescent="0.2"/>
    <row r="636" s="3" customFormat="1" ht="12.75" customHeight="1" x14ac:dyDescent="0.2"/>
    <row r="637" s="3" customFormat="1" ht="12.75" customHeight="1" x14ac:dyDescent="0.2"/>
    <row r="638" s="3" customFormat="1" ht="12.75" customHeight="1" x14ac:dyDescent="0.2"/>
    <row r="639" s="3" customFormat="1" ht="12.75" customHeight="1" x14ac:dyDescent="0.2"/>
    <row r="640" s="3" customFormat="1" ht="12.75" customHeight="1" x14ac:dyDescent="0.2"/>
    <row r="641" s="3" customFormat="1" ht="12.75" customHeight="1" x14ac:dyDescent="0.2"/>
    <row r="642" s="3" customFormat="1" ht="12.75" customHeight="1" x14ac:dyDescent="0.2"/>
    <row r="643" s="3" customFormat="1" ht="12.75" customHeight="1" x14ac:dyDescent="0.2"/>
    <row r="644" s="3" customFormat="1" ht="12.75" customHeight="1" x14ac:dyDescent="0.2"/>
    <row r="645" s="3" customFormat="1" ht="12.75" customHeight="1" x14ac:dyDescent="0.2"/>
    <row r="646" s="3" customFormat="1" ht="12.75" customHeight="1" x14ac:dyDescent="0.2"/>
    <row r="647" s="3" customFormat="1" ht="12.75" customHeight="1" x14ac:dyDescent="0.2"/>
    <row r="648" s="3" customFormat="1" ht="12.75" customHeight="1" x14ac:dyDescent="0.2"/>
    <row r="649" s="3" customFormat="1" ht="12.75" customHeight="1" x14ac:dyDescent="0.2"/>
    <row r="650" s="3" customFormat="1" ht="12.75" customHeight="1" x14ac:dyDescent="0.2"/>
    <row r="651" s="3" customFormat="1" ht="12.75" customHeight="1" x14ac:dyDescent="0.2"/>
    <row r="652" s="3" customFormat="1" ht="12.75" customHeight="1" x14ac:dyDescent="0.2"/>
    <row r="653" s="3" customFormat="1" ht="12.75" customHeight="1" x14ac:dyDescent="0.2"/>
    <row r="654" s="3" customFormat="1" ht="12.75" customHeight="1" x14ac:dyDescent="0.2"/>
    <row r="655" s="3" customFormat="1" ht="12.75" customHeight="1" x14ac:dyDescent="0.2"/>
    <row r="656" s="3" customFormat="1" ht="12.75" customHeight="1" x14ac:dyDescent="0.2"/>
    <row r="657" s="3" customFormat="1" ht="12.75" customHeight="1" x14ac:dyDescent="0.2"/>
    <row r="658" s="3" customFormat="1" ht="12.75" customHeight="1" x14ac:dyDescent="0.2"/>
    <row r="659" s="3" customFormat="1" ht="12.75" customHeight="1" x14ac:dyDescent="0.2"/>
    <row r="660" s="3" customFormat="1" ht="12.75" customHeight="1" x14ac:dyDescent="0.2"/>
    <row r="661" s="3" customFormat="1" ht="12.75" customHeight="1" x14ac:dyDescent="0.2"/>
    <row r="662" s="3" customFormat="1" ht="12.75" customHeight="1" x14ac:dyDescent="0.2"/>
    <row r="663" s="3" customFormat="1" ht="12.75" customHeight="1" x14ac:dyDescent="0.2"/>
    <row r="664" s="3" customFormat="1" ht="12.75" customHeight="1" x14ac:dyDescent="0.2"/>
    <row r="665" s="3" customFormat="1" ht="12.75" customHeight="1" x14ac:dyDescent="0.2"/>
    <row r="666" s="3" customFormat="1" ht="12.75" customHeight="1" x14ac:dyDescent="0.2"/>
    <row r="667" s="3" customFormat="1" ht="12.75" customHeight="1" x14ac:dyDescent="0.2"/>
    <row r="668" s="3" customFormat="1" ht="12.75" customHeight="1" x14ac:dyDescent="0.2"/>
    <row r="669" s="3" customFormat="1" ht="12.75" customHeight="1" x14ac:dyDescent="0.2"/>
    <row r="670" s="3" customFormat="1" ht="12.75" customHeight="1" x14ac:dyDescent="0.2"/>
    <row r="671" s="3" customFormat="1" ht="12.75" customHeight="1" x14ac:dyDescent="0.2"/>
    <row r="672" s="3" customFormat="1" ht="12.75" customHeight="1" x14ac:dyDescent="0.2"/>
    <row r="673" s="3" customFormat="1" ht="12.75" customHeight="1" x14ac:dyDescent="0.2"/>
    <row r="674" s="3" customFormat="1" ht="12.75" customHeight="1" x14ac:dyDescent="0.2"/>
    <row r="675" s="3" customFormat="1" ht="12.75" customHeight="1" x14ac:dyDescent="0.2"/>
    <row r="676" s="3" customFormat="1" ht="12.75" customHeight="1" x14ac:dyDescent="0.2"/>
    <row r="677" s="3" customFormat="1" ht="12.75" customHeight="1" x14ac:dyDescent="0.2"/>
    <row r="678" s="3" customFormat="1" ht="12.75" customHeight="1" x14ac:dyDescent="0.2"/>
    <row r="679" s="3" customFormat="1" ht="12.75" customHeight="1" x14ac:dyDescent="0.2"/>
    <row r="680" s="3" customFormat="1" ht="12.75" customHeight="1" x14ac:dyDescent="0.2"/>
    <row r="681" s="3" customFormat="1" ht="12.75" customHeight="1" x14ac:dyDescent="0.2"/>
    <row r="682" s="3" customFormat="1" ht="12.75" customHeight="1" x14ac:dyDescent="0.2"/>
    <row r="683" s="3" customFormat="1" ht="12.75" customHeight="1" x14ac:dyDescent="0.2"/>
    <row r="684" s="3" customFormat="1" ht="12.75" customHeight="1" x14ac:dyDescent="0.2"/>
    <row r="685" s="3" customFormat="1" ht="12.75" customHeight="1" x14ac:dyDescent="0.2"/>
    <row r="686" s="3" customFormat="1" ht="12.75" customHeight="1" x14ac:dyDescent="0.2"/>
    <row r="687" s="3" customFormat="1" ht="12.75" customHeight="1" x14ac:dyDescent="0.2"/>
    <row r="688" s="3" customFormat="1" ht="12.75" customHeight="1" x14ac:dyDescent="0.2"/>
    <row r="689" s="3" customFormat="1" ht="12.75" customHeight="1" x14ac:dyDescent="0.2"/>
    <row r="690" s="3" customFormat="1" ht="12.75" customHeight="1" x14ac:dyDescent="0.2"/>
    <row r="691" s="3" customFormat="1" ht="12.75" customHeight="1" x14ac:dyDescent="0.2"/>
    <row r="692" s="3" customFormat="1" ht="12.75" customHeight="1" x14ac:dyDescent="0.2"/>
    <row r="693" s="3" customFormat="1" ht="12.75" customHeight="1" x14ac:dyDescent="0.2"/>
    <row r="694" s="3" customFormat="1" ht="12.75" customHeight="1" x14ac:dyDescent="0.2"/>
    <row r="695" s="3" customFormat="1" ht="12.75" customHeight="1" x14ac:dyDescent="0.2"/>
    <row r="696" s="3" customFormat="1" ht="12.75" customHeight="1" x14ac:dyDescent="0.2"/>
    <row r="697" s="3" customFormat="1" ht="12.75" customHeight="1" x14ac:dyDescent="0.2"/>
    <row r="698" s="3" customFormat="1" ht="12.75" customHeight="1" x14ac:dyDescent="0.2"/>
    <row r="699" s="3" customFormat="1" ht="12.75" customHeight="1" x14ac:dyDescent="0.2"/>
    <row r="700" s="3" customFormat="1" ht="12.75" customHeight="1" x14ac:dyDescent="0.2"/>
    <row r="701" s="3" customFormat="1" ht="12.75" customHeight="1" x14ac:dyDescent="0.2"/>
    <row r="702" s="3" customFormat="1" ht="12.75" customHeight="1" x14ac:dyDescent="0.2"/>
    <row r="703" s="3" customFormat="1" ht="12.75" customHeight="1" x14ac:dyDescent="0.2"/>
    <row r="704" s="3" customFormat="1" ht="12.75" customHeight="1" x14ac:dyDescent="0.2"/>
    <row r="705" s="3" customFormat="1" ht="12.75" customHeight="1" x14ac:dyDescent="0.2"/>
    <row r="706" s="3" customFormat="1" ht="12.75" customHeight="1" x14ac:dyDescent="0.2"/>
    <row r="707" s="3" customFormat="1" ht="12.75" customHeight="1" x14ac:dyDescent="0.2"/>
    <row r="708" s="3" customFormat="1" ht="12.75" customHeight="1" x14ac:dyDescent="0.2"/>
    <row r="709" s="3" customFormat="1" ht="12.75" customHeight="1" x14ac:dyDescent="0.2"/>
    <row r="710" s="3" customFormat="1" ht="12.75" customHeight="1" x14ac:dyDescent="0.2"/>
    <row r="711" s="3" customFormat="1" ht="12.75" customHeight="1" x14ac:dyDescent="0.2"/>
    <row r="712" s="3" customFormat="1" ht="12.75" customHeight="1" x14ac:dyDescent="0.2"/>
    <row r="713" s="3" customFormat="1" ht="12.75" customHeight="1" x14ac:dyDescent="0.2"/>
    <row r="714" s="3" customFormat="1" ht="12.75" customHeight="1" x14ac:dyDescent="0.2"/>
    <row r="715" s="3" customFormat="1" ht="12.75" customHeight="1" x14ac:dyDescent="0.2"/>
    <row r="716" s="3" customFormat="1" ht="12.75" customHeight="1" x14ac:dyDescent="0.2"/>
    <row r="717" s="3" customFormat="1" ht="12.75" customHeight="1" x14ac:dyDescent="0.2"/>
    <row r="718" s="3" customFormat="1" ht="12.75" customHeight="1" x14ac:dyDescent="0.2"/>
    <row r="719" s="3" customFormat="1" ht="12.75" customHeight="1" x14ac:dyDescent="0.2"/>
    <row r="720" s="3" customFormat="1" ht="12.75" customHeight="1" x14ac:dyDescent="0.2"/>
    <row r="721" s="3" customFormat="1" ht="12.75" customHeight="1" x14ac:dyDescent="0.2"/>
    <row r="722" s="3" customFormat="1" ht="12.75" customHeight="1" x14ac:dyDescent="0.2"/>
    <row r="723" s="3" customFormat="1" ht="12.75" customHeight="1" x14ac:dyDescent="0.2"/>
    <row r="724" s="3" customFormat="1" ht="12.75" customHeight="1" x14ac:dyDescent="0.2"/>
    <row r="725" s="3" customFormat="1" ht="12.75" customHeight="1" x14ac:dyDescent="0.2"/>
    <row r="726" s="3" customFormat="1" ht="12.75" customHeight="1" x14ac:dyDescent="0.2"/>
    <row r="727" s="3" customFormat="1" ht="12.75" customHeight="1" x14ac:dyDescent="0.2"/>
    <row r="728" s="3" customFormat="1" ht="12.75" customHeight="1" x14ac:dyDescent="0.2"/>
    <row r="729" s="3" customFormat="1" ht="12.75" customHeight="1" x14ac:dyDescent="0.2"/>
    <row r="730" s="3" customFormat="1" ht="12.75" customHeight="1" x14ac:dyDescent="0.2"/>
    <row r="731" s="3" customFormat="1" ht="12.75" customHeight="1" x14ac:dyDescent="0.2"/>
    <row r="732" s="3" customFormat="1" ht="12.75" customHeight="1" x14ac:dyDescent="0.2"/>
    <row r="733" s="3" customFormat="1" ht="12.75" customHeight="1" x14ac:dyDescent="0.2"/>
    <row r="734" s="3" customFormat="1" ht="12.75" customHeight="1" x14ac:dyDescent="0.2"/>
    <row r="735" s="3" customFormat="1" ht="12.75" customHeight="1" x14ac:dyDescent="0.2"/>
    <row r="736" s="3" customFormat="1" ht="12.75" customHeight="1" x14ac:dyDescent="0.2"/>
    <row r="737" s="3" customFormat="1" ht="12.75" customHeight="1" x14ac:dyDescent="0.2"/>
    <row r="738" s="3" customFormat="1" ht="12.75" customHeight="1" x14ac:dyDescent="0.2"/>
    <row r="739" s="3" customFormat="1" ht="12.75" customHeight="1" x14ac:dyDescent="0.2"/>
    <row r="740" s="3" customFormat="1" ht="12.75" customHeight="1" x14ac:dyDescent="0.2"/>
    <row r="741" s="3" customFormat="1" ht="12.75" customHeight="1" x14ac:dyDescent="0.2"/>
    <row r="742" s="3" customFormat="1" ht="12.75" customHeight="1" x14ac:dyDescent="0.2"/>
    <row r="743" s="3" customFormat="1" ht="12.75" customHeight="1" x14ac:dyDescent="0.2"/>
    <row r="744" s="3" customFormat="1" ht="12.75" customHeight="1" x14ac:dyDescent="0.2"/>
    <row r="745" s="3" customFormat="1" ht="12.75" customHeight="1" x14ac:dyDescent="0.2"/>
    <row r="746" s="3" customFormat="1" ht="12.75" customHeight="1" x14ac:dyDescent="0.2"/>
    <row r="747" s="3" customFormat="1" ht="12.75" customHeight="1" x14ac:dyDescent="0.2"/>
    <row r="748" s="3" customFormat="1" ht="12.75" customHeight="1" x14ac:dyDescent="0.2"/>
    <row r="749" s="3" customFormat="1" ht="12.75" customHeight="1" x14ac:dyDescent="0.2"/>
    <row r="750" s="3" customFormat="1" ht="12.75" customHeight="1" x14ac:dyDescent="0.2"/>
    <row r="751" s="3" customFormat="1" ht="12.75" customHeight="1" x14ac:dyDescent="0.2"/>
    <row r="752" s="3" customFormat="1" ht="12.75" customHeight="1" x14ac:dyDescent="0.2"/>
    <row r="753" s="3" customFormat="1" ht="12.75" customHeight="1" x14ac:dyDescent="0.2"/>
    <row r="754" s="3" customFormat="1" ht="12.75" customHeight="1" x14ac:dyDescent="0.2"/>
    <row r="755" s="3" customFormat="1" ht="12.75" customHeight="1" x14ac:dyDescent="0.2"/>
    <row r="756" s="3" customFormat="1" ht="12.75" customHeight="1" x14ac:dyDescent="0.2"/>
    <row r="757" s="3" customFormat="1" ht="12.75" customHeight="1" x14ac:dyDescent="0.2"/>
    <row r="758" s="3" customFormat="1" ht="12.75" customHeight="1" x14ac:dyDescent="0.2"/>
    <row r="759" s="3" customFormat="1" ht="12.75" customHeight="1" x14ac:dyDescent="0.2"/>
    <row r="760" s="3" customFormat="1" ht="12.75" customHeight="1" x14ac:dyDescent="0.2"/>
    <row r="761" s="3" customFormat="1" ht="12.75" customHeight="1" x14ac:dyDescent="0.2"/>
    <row r="762" s="3" customFormat="1" ht="12.75" customHeight="1" x14ac:dyDescent="0.2"/>
    <row r="763" s="3" customFormat="1" ht="12.75" customHeight="1" x14ac:dyDescent="0.2"/>
    <row r="764" s="3" customFormat="1" ht="12.75" customHeight="1" x14ac:dyDescent="0.2"/>
    <row r="765" s="3" customFormat="1" ht="12.75" customHeight="1" x14ac:dyDescent="0.2"/>
    <row r="766" s="3" customFormat="1" ht="12.75" customHeight="1" x14ac:dyDescent="0.2"/>
    <row r="767" s="3" customFormat="1" ht="12.75" customHeight="1" x14ac:dyDescent="0.2"/>
    <row r="768" s="3" customFormat="1" ht="12.75" customHeight="1" x14ac:dyDescent="0.2"/>
    <row r="769" s="3" customFormat="1" ht="12.75" customHeight="1" x14ac:dyDescent="0.2"/>
    <row r="770" s="3" customFormat="1" ht="12.75" customHeight="1" x14ac:dyDescent="0.2"/>
    <row r="771" s="3" customFormat="1" ht="12.75" customHeight="1" x14ac:dyDescent="0.2"/>
    <row r="772" s="3" customFormat="1" ht="12.75" customHeight="1" x14ac:dyDescent="0.2"/>
    <row r="773" s="3" customFormat="1" ht="12.75" customHeight="1" x14ac:dyDescent="0.2"/>
    <row r="774" s="3" customFormat="1" ht="12.75" customHeight="1" x14ac:dyDescent="0.2"/>
    <row r="775" s="3" customFormat="1" ht="12.75" customHeight="1" x14ac:dyDescent="0.2"/>
    <row r="776" s="3" customFormat="1" ht="12.75" customHeight="1" x14ac:dyDescent="0.2"/>
    <row r="777" s="3" customFormat="1" ht="12.75" customHeight="1" x14ac:dyDescent="0.2"/>
    <row r="778" s="3" customFormat="1" ht="12.75" customHeight="1" x14ac:dyDescent="0.2"/>
    <row r="779" s="3" customFormat="1" ht="12.75" customHeight="1" x14ac:dyDescent="0.2"/>
    <row r="780" s="3" customFormat="1" ht="12.75" customHeight="1" x14ac:dyDescent="0.2"/>
    <row r="781" s="3" customFormat="1" ht="12.75" customHeight="1" x14ac:dyDescent="0.2"/>
    <row r="782" s="3" customFormat="1" ht="12.75" customHeight="1" x14ac:dyDescent="0.2"/>
    <row r="783" s="3" customFormat="1" ht="12.75" customHeight="1" x14ac:dyDescent="0.2"/>
    <row r="784" s="3" customFormat="1" ht="12.75" customHeight="1" x14ac:dyDescent="0.2"/>
    <row r="785" s="3" customFormat="1" ht="12.75" customHeight="1" x14ac:dyDescent="0.2"/>
    <row r="786" s="3" customFormat="1" ht="12.75" customHeight="1" x14ac:dyDescent="0.2"/>
    <row r="787" s="3" customFormat="1" ht="12.75" customHeight="1" x14ac:dyDescent="0.2"/>
    <row r="788" s="3" customFormat="1" ht="12.75" customHeight="1" x14ac:dyDescent="0.2"/>
    <row r="789" s="3" customFormat="1" ht="12.75" customHeight="1" x14ac:dyDescent="0.2"/>
    <row r="790" s="3" customFormat="1" ht="12.75" customHeight="1" x14ac:dyDescent="0.2"/>
    <row r="791" s="3" customFormat="1" ht="12.75" customHeight="1" x14ac:dyDescent="0.2"/>
    <row r="792" s="3" customFormat="1" ht="12.75" customHeight="1" x14ac:dyDescent="0.2"/>
    <row r="793" s="3" customFormat="1" ht="12.75" customHeight="1" x14ac:dyDescent="0.2"/>
    <row r="794" s="3" customFormat="1" ht="12.75" customHeight="1" x14ac:dyDescent="0.2"/>
    <row r="795" s="3" customFormat="1" ht="12.75" customHeight="1" x14ac:dyDescent="0.2"/>
    <row r="796" s="3" customFormat="1" ht="12.75" customHeight="1" x14ac:dyDescent="0.2"/>
    <row r="797" s="3" customFormat="1" ht="12.75" customHeight="1" x14ac:dyDescent="0.2"/>
    <row r="798" s="3" customFormat="1" ht="12.75" customHeight="1" x14ac:dyDescent="0.2"/>
    <row r="799" s="3" customFormat="1" ht="12.75" customHeight="1" x14ac:dyDescent="0.2"/>
    <row r="800" s="3" customFormat="1" ht="12.75" customHeight="1" x14ac:dyDescent="0.2"/>
    <row r="801" s="3" customFormat="1" ht="12.75" customHeight="1" x14ac:dyDescent="0.2"/>
    <row r="802" s="3" customFormat="1" ht="12.75" customHeight="1" x14ac:dyDescent="0.2"/>
    <row r="803" s="3" customFormat="1" ht="12.75" customHeight="1" x14ac:dyDescent="0.2"/>
    <row r="804" s="3" customFormat="1" ht="12.75" customHeight="1" x14ac:dyDescent="0.2"/>
    <row r="805" s="3" customFormat="1" ht="12.75" customHeight="1" x14ac:dyDescent="0.2"/>
    <row r="806" s="3" customFormat="1" ht="12.75" customHeight="1" x14ac:dyDescent="0.2"/>
    <row r="807" s="3" customFormat="1" ht="12.75" customHeight="1" x14ac:dyDescent="0.2"/>
    <row r="808" s="3" customFormat="1" ht="12.75" customHeight="1" x14ac:dyDescent="0.2"/>
    <row r="809" s="3" customFormat="1" ht="12.75" customHeight="1" x14ac:dyDescent="0.2"/>
    <row r="810" s="3" customFormat="1" ht="12.75" customHeight="1" x14ac:dyDescent="0.2"/>
    <row r="811" s="3" customFormat="1" ht="12.75" customHeight="1" x14ac:dyDescent="0.2"/>
    <row r="812" s="3" customFormat="1" ht="12.75" customHeight="1" x14ac:dyDescent="0.2"/>
    <row r="813" s="3" customFormat="1" ht="12.75" customHeight="1" x14ac:dyDescent="0.2"/>
    <row r="814" s="3" customFormat="1" ht="12.75" customHeight="1" x14ac:dyDescent="0.2"/>
    <row r="815" s="3" customFormat="1" ht="12.75" customHeight="1" x14ac:dyDescent="0.2"/>
    <row r="816" s="3" customFormat="1" ht="12.75" customHeight="1" x14ac:dyDescent="0.2"/>
    <row r="817" s="3" customFormat="1" ht="12.75" customHeight="1" x14ac:dyDescent="0.2"/>
    <row r="818" s="3" customFormat="1" ht="12.75" customHeight="1" x14ac:dyDescent="0.2"/>
    <row r="819" s="3" customFormat="1" ht="12.75" customHeight="1" x14ac:dyDescent="0.2"/>
    <row r="820" s="3" customFormat="1" ht="12.75" customHeight="1" x14ac:dyDescent="0.2"/>
    <row r="821" s="3" customFormat="1" ht="12.75" customHeight="1" x14ac:dyDescent="0.2"/>
    <row r="822" s="3" customFormat="1" ht="12.75" customHeight="1" x14ac:dyDescent="0.2"/>
    <row r="823" s="3" customFormat="1" ht="12.75" customHeight="1" x14ac:dyDescent="0.2"/>
    <row r="824" s="3" customFormat="1" ht="12.75" customHeight="1" x14ac:dyDescent="0.2"/>
    <row r="825" s="3" customFormat="1" ht="12.75" customHeight="1" x14ac:dyDescent="0.2"/>
    <row r="826" s="3" customFormat="1" ht="12.75" customHeight="1" x14ac:dyDescent="0.2"/>
    <row r="827" s="3" customFormat="1" ht="12.75" customHeight="1" x14ac:dyDescent="0.2"/>
    <row r="828" s="3" customFormat="1" ht="12.75" customHeight="1" x14ac:dyDescent="0.2"/>
    <row r="829" s="3" customFormat="1" ht="12.75" customHeight="1" x14ac:dyDescent="0.2"/>
    <row r="830" s="3" customFormat="1" ht="12.75" customHeight="1" x14ac:dyDescent="0.2"/>
    <row r="831" s="3" customFormat="1" ht="12.75" customHeight="1" x14ac:dyDescent="0.2"/>
    <row r="832" s="3" customFormat="1" ht="12.75" customHeight="1" x14ac:dyDescent="0.2"/>
    <row r="833" s="3" customFormat="1" ht="12.75" customHeight="1" x14ac:dyDescent="0.2"/>
    <row r="834" s="3" customFormat="1" ht="12.75" customHeight="1" x14ac:dyDescent="0.2"/>
    <row r="835" s="3" customFormat="1" ht="12.75" customHeight="1" x14ac:dyDescent="0.2"/>
    <row r="836" s="3" customFormat="1" ht="12.75" customHeight="1" x14ac:dyDescent="0.2"/>
    <row r="837" s="3" customFormat="1" ht="12.75" customHeight="1" x14ac:dyDescent="0.2"/>
    <row r="838" s="3" customFormat="1" ht="12.75" customHeight="1" x14ac:dyDescent="0.2"/>
    <row r="839" s="3" customFormat="1" ht="12.75" customHeight="1" x14ac:dyDescent="0.2"/>
    <row r="840" s="3" customFormat="1" ht="12.75" customHeight="1" x14ac:dyDescent="0.2"/>
    <row r="841" s="3" customFormat="1" ht="12.75" customHeight="1" x14ac:dyDescent="0.2"/>
    <row r="842" s="3" customFormat="1" ht="12.75" customHeight="1" x14ac:dyDescent="0.2"/>
    <row r="843" s="3" customFormat="1" ht="12.75" customHeight="1" x14ac:dyDescent="0.2"/>
    <row r="844" s="3" customFormat="1" ht="12.75" customHeight="1" x14ac:dyDescent="0.2"/>
    <row r="845" s="3" customFormat="1" ht="12.75" customHeight="1" x14ac:dyDescent="0.2"/>
    <row r="846" s="3" customFormat="1" ht="12.75" customHeight="1" x14ac:dyDescent="0.2"/>
    <row r="847" s="3" customFormat="1" ht="12.75" customHeight="1" x14ac:dyDescent="0.2"/>
    <row r="848" s="3" customFormat="1" ht="12.75" customHeight="1" x14ac:dyDescent="0.2"/>
    <row r="849" s="3" customFormat="1" ht="12.75" customHeight="1" x14ac:dyDescent="0.2"/>
    <row r="850" s="3" customFormat="1" ht="12.75" customHeight="1" x14ac:dyDescent="0.2"/>
    <row r="851" s="3" customFormat="1" ht="12.75" customHeight="1" x14ac:dyDescent="0.2"/>
    <row r="852" s="3" customFormat="1" ht="12.75" customHeight="1" x14ac:dyDescent="0.2"/>
    <row r="853" s="3" customFormat="1" ht="12.75" customHeight="1" x14ac:dyDescent="0.2"/>
    <row r="854" s="3" customFormat="1" ht="12.75" customHeight="1" x14ac:dyDescent="0.2"/>
    <row r="855" s="3" customFormat="1" ht="12.75" customHeight="1" x14ac:dyDescent="0.2"/>
    <row r="856" s="3" customFormat="1" ht="12.75" customHeight="1" x14ac:dyDescent="0.2"/>
    <row r="857" s="3" customFormat="1" ht="12.75" customHeight="1" x14ac:dyDescent="0.2"/>
    <row r="858" s="3" customFormat="1" ht="12.75" customHeight="1" x14ac:dyDescent="0.2"/>
    <row r="859" s="3" customFormat="1" ht="12.75" customHeight="1" x14ac:dyDescent="0.2"/>
    <row r="860" s="3" customFormat="1" ht="12.75" customHeight="1" x14ac:dyDescent="0.2"/>
    <row r="861" s="3" customFormat="1" ht="12.75" customHeight="1" x14ac:dyDescent="0.2"/>
    <row r="862" s="3" customFormat="1" ht="12.75" customHeight="1" x14ac:dyDescent="0.2"/>
    <row r="863" s="3" customFormat="1" ht="12.75" customHeight="1" x14ac:dyDescent="0.2"/>
    <row r="864" s="3" customFormat="1" ht="12.75" customHeight="1" x14ac:dyDescent="0.2"/>
    <row r="865" s="3" customFormat="1" ht="12.75" customHeight="1" x14ac:dyDescent="0.2"/>
    <row r="866" s="3" customFormat="1" ht="12.75" customHeight="1" x14ac:dyDescent="0.2"/>
    <row r="867" s="3" customFormat="1" ht="12.75" customHeight="1" x14ac:dyDescent="0.2"/>
    <row r="868" s="3" customFormat="1" ht="12.75" customHeight="1" x14ac:dyDescent="0.2"/>
    <row r="869" s="3" customFormat="1" ht="12.75" customHeight="1" x14ac:dyDescent="0.2"/>
    <row r="870" s="3" customFormat="1" ht="12.75" customHeight="1" x14ac:dyDescent="0.2"/>
    <row r="871" s="3" customFormat="1" ht="12.75" customHeight="1" x14ac:dyDescent="0.2"/>
    <row r="872" s="3" customFormat="1" ht="12.75" customHeight="1" x14ac:dyDescent="0.2"/>
    <row r="873" s="3" customFormat="1" ht="12.75" customHeight="1" x14ac:dyDescent="0.2"/>
    <row r="874" s="3" customFormat="1" ht="12.75" customHeight="1" x14ac:dyDescent="0.2"/>
    <row r="875" s="3" customFormat="1" ht="12.75" customHeight="1" x14ac:dyDescent="0.2"/>
    <row r="876" s="3" customFormat="1" ht="12.75" customHeight="1" x14ac:dyDescent="0.2"/>
    <row r="877" s="3" customFormat="1" ht="12.75" customHeight="1" x14ac:dyDescent="0.2"/>
    <row r="878" s="3" customFormat="1" ht="12.75" customHeight="1" x14ac:dyDescent="0.2"/>
    <row r="879" s="3" customFormat="1" ht="12.75" customHeight="1" x14ac:dyDescent="0.2"/>
    <row r="880" s="3" customFormat="1" ht="12.75" customHeight="1" x14ac:dyDescent="0.2"/>
    <row r="881" s="3" customFormat="1" ht="12.75" customHeight="1" x14ac:dyDescent="0.2"/>
    <row r="882" s="3" customFormat="1" ht="12.75" customHeight="1" x14ac:dyDescent="0.2"/>
    <row r="883" s="3" customFormat="1" ht="12.75" customHeight="1" x14ac:dyDescent="0.2"/>
    <row r="884" s="3" customFormat="1" ht="12.75" customHeight="1" x14ac:dyDescent="0.2"/>
    <row r="885" s="3" customFormat="1" ht="12.75" customHeight="1" x14ac:dyDescent="0.2"/>
    <row r="886" s="3" customFormat="1" ht="12.75" customHeight="1" x14ac:dyDescent="0.2"/>
    <row r="887" s="3" customFormat="1" ht="12.75" customHeight="1" x14ac:dyDescent="0.2"/>
    <row r="888" s="3" customFormat="1" ht="12.75" customHeight="1" x14ac:dyDescent="0.2"/>
    <row r="889" s="3" customFormat="1" ht="12.75" customHeight="1" x14ac:dyDescent="0.2"/>
    <row r="890" s="3" customFormat="1" ht="12.75" customHeight="1" x14ac:dyDescent="0.2"/>
    <row r="891" s="3" customFormat="1" ht="12.75" customHeight="1" x14ac:dyDescent="0.2"/>
    <row r="892" s="3" customFormat="1" ht="12.75" customHeight="1" x14ac:dyDescent="0.2"/>
    <row r="893" s="3" customFormat="1" ht="12.75" customHeight="1" x14ac:dyDescent="0.2"/>
    <row r="894" s="3" customFormat="1" ht="12.75" customHeight="1" x14ac:dyDescent="0.2"/>
    <row r="895" s="3" customFormat="1" ht="12.75" customHeight="1" x14ac:dyDescent="0.2"/>
    <row r="896" s="3" customFormat="1" ht="12.75" customHeight="1" x14ac:dyDescent="0.2"/>
    <row r="897" s="3" customFormat="1" ht="12.75" customHeight="1" x14ac:dyDescent="0.2"/>
    <row r="898" s="3" customFormat="1" ht="12.75" customHeight="1" x14ac:dyDescent="0.2"/>
    <row r="899" s="3" customFormat="1" ht="12.75" customHeight="1" x14ac:dyDescent="0.2"/>
    <row r="900" s="3" customFormat="1" ht="12.75" customHeight="1" x14ac:dyDescent="0.2"/>
    <row r="901" s="3" customFormat="1" ht="12.75" customHeight="1" x14ac:dyDescent="0.2"/>
    <row r="902" s="3" customFormat="1" ht="12.75" customHeight="1" x14ac:dyDescent="0.2"/>
    <row r="903" s="3" customFormat="1" ht="12.75" customHeight="1" x14ac:dyDescent="0.2"/>
    <row r="904" s="3" customFormat="1" ht="12.75" customHeight="1" x14ac:dyDescent="0.2"/>
    <row r="905" s="3" customFormat="1" ht="12.75" customHeight="1" x14ac:dyDescent="0.2"/>
    <row r="906" s="3" customFormat="1" ht="12.75" customHeight="1" x14ac:dyDescent="0.2"/>
    <row r="907" s="3" customFormat="1" ht="12.75" customHeight="1" x14ac:dyDescent="0.2"/>
    <row r="908" s="3" customFormat="1" ht="12.75" customHeight="1" x14ac:dyDescent="0.2"/>
    <row r="909" s="3" customFormat="1" ht="12.75" customHeight="1" x14ac:dyDescent="0.2"/>
    <row r="910" s="3" customFormat="1" ht="12.75" customHeight="1" x14ac:dyDescent="0.2"/>
    <row r="911" s="3" customFormat="1" ht="12.75" customHeight="1" x14ac:dyDescent="0.2"/>
    <row r="912" s="3" customFormat="1" ht="12.75" customHeight="1" x14ac:dyDescent="0.2"/>
    <row r="913" s="3" customFormat="1" ht="12.75" customHeight="1" x14ac:dyDescent="0.2"/>
    <row r="914" s="3" customFormat="1" ht="12.75" customHeight="1" x14ac:dyDescent="0.2"/>
    <row r="915" s="3" customFormat="1" ht="12.75" customHeight="1" x14ac:dyDescent="0.2"/>
    <row r="916" s="3" customFormat="1" ht="12.75" customHeight="1" x14ac:dyDescent="0.2"/>
    <row r="917" s="3" customFormat="1" ht="12.75" customHeight="1" x14ac:dyDescent="0.2"/>
    <row r="918" s="3" customFormat="1" ht="12.75" customHeight="1" x14ac:dyDescent="0.2"/>
    <row r="919" s="3" customFormat="1" ht="12.75" customHeight="1" x14ac:dyDescent="0.2"/>
    <row r="920" s="3" customFormat="1" ht="12.75" customHeight="1" x14ac:dyDescent="0.2"/>
    <row r="921" s="3" customFormat="1" ht="12.75" customHeight="1" x14ac:dyDescent="0.2"/>
    <row r="922" s="3" customFormat="1" ht="12.75" customHeight="1" x14ac:dyDescent="0.2"/>
    <row r="923" s="3" customFormat="1" ht="12.75" customHeight="1" x14ac:dyDescent="0.2"/>
    <row r="924" s="3" customFormat="1" ht="12.75" customHeight="1" x14ac:dyDescent="0.2"/>
    <row r="925" s="3" customFormat="1" ht="12.75" customHeight="1" x14ac:dyDescent="0.2"/>
    <row r="926" s="3" customFormat="1" ht="12.75" customHeight="1" x14ac:dyDescent="0.2"/>
    <row r="927" s="3" customFormat="1" ht="12.75" customHeight="1" x14ac:dyDescent="0.2"/>
    <row r="928" s="3" customFormat="1" ht="12.75" customHeight="1" x14ac:dyDescent="0.2"/>
    <row r="929" s="3" customFormat="1" ht="12.75" customHeight="1" x14ac:dyDescent="0.2"/>
    <row r="930" s="3" customFormat="1" ht="12.75" customHeight="1" x14ac:dyDescent="0.2"/>
    <row r="931" s="3" customFormat="1" ht="12.75" customHeight="1" x14ac:dyDescent="0.2"/>
    <row r="932" s="3" customFormat="1" ht="12.75" customHeight="1" x14ac:dyDescent="0.2"/>
    <row r="933" s="3" customFormat="1" ht="12.75" customHeight="1" x14ac:dyDescent="0.2"/>
    <row r="934" s="3" customFormat="1" ht="12.75" customHeight="1" x14ac:dyDescent="0.2"/>
    <row r="935" s="3" customFormat="1" ht="12.75" customHeight="1" x14ac:dyDescent="0.2"/>
    <row r="936" s="3" customFormat="1" ht="12.75" customHeight="1" x14ac:dyDescent="0.2"/>
    <row r="937" s="3" customFormat="1" ht="12.75" customHeight="1" x14ac:dyDescent="0.2"/>
    <row r="938" s="3" customFormat="1" ht="12.75" customHeight="1" x14ac:dyDescent="0.2"/>
    <row r="939" s="3" customFormat="1" ht="12.75" customHeight="1" x14ac:dyDescent="0.2"/>
    <row r="940" s="3" customFormat="1" ht="12.75" customHeight="1" x14ac:dyDescent="0.2"/>
    <row r="941" s="3" customFormat="1" ht="12.75" customHeight="1" x14ac:dyDescent="0.2"/>
    <row r="942" s="3" customFormat="1" ht="12.75" customHeight="1" x14ac:dyDescent="0.2"/>
    <row r="943" s="3" customFormat="1" ht="12.75" customHeight="1" x14ac:dyDescent="0.2"/>
    <row r="944" s="3" customFormat="1" ht="12.75" customHeight="1" x14ac:dyDescent="0.2"/>
    <row r="945" s="3" customFormat="1" ht="12.75" customHeight="1" x14ac:dyDescent="0.2"/>
    <row r="946" s="3" customFormat="1" ht="12.75" customHeight="1" x14ac:dyDescent="0.2"/>
    <row r="947" s="3" customFormat="1" ht="12.75" customHeight="1" x14ac:dyDescent="0.2"/>
    <row r="948" s="3" customFormat="1" ht="12.75" customHeight="1" x14ac:dyDescent="0.2"/>
    <row r="949" s="3" customFormat="1" ht="12.75" customHeight="1" x14ac:dyDescent="0.2"/>
    <row r="950" s="3" customFormat="1" ht="12.75" customHeight="1" x14ac:dyDescent="0.2"/>
    <row r="951" s="3" customFormat="1" ht="12.75" customHeight="1" x14ac:dyDescent="0.2"/>
    <row r="952" s="3" customFormat="1" ht="12.75" customHeight="1" x14ac:dyDescent="0.2"/>
    <row r="953" s="3" customFormat="1" ht="12.75" customHeight="1" x14ac:dyDescent="0.2"/>
    <row r="954" s="3" customFormat="1" ht="12.75" customHeight="1" x14ac:dyDescent="0.2"/>
    <row r="955" s="3" customFormat="1" ht="12.75" customHeight="1" x14ac:dyDescent="0.2"/>
    <row r="956" s="3" customFormat="1" ht="12.75" customHeight="1" x14ac:dyDescent="0.2"/>
    <row r="957" s="3" customFormat="1" ht="12.75" customHeight="1" x14ac:dyDescent="0.2"/>
    <row r="958" s="3" customFormat="1" ht="12.75" customHeight="1" x14ac:dyDescent="0.2"/>
    <row r="959" s="3" customFormat="1" ht="12.75" customHeight="1" x14ac:dyDescent="0.2"/>
    <row r="960" s="3" customFormat="1" ht="12.75" customHeight="1" x14ac:dyDescent="0.2"/>
    <row r="961" s="3" customFormat="1" ht="12.75" customHeight="1" x14ac:dyDescent="0.2"/>
    <row r="962" s="3" customFormat="1" ht="12.75" customHeight="1" x14ac:dyDescent="0.2"/>
    <row r="963" s="3" customFormat="1" ht="12.75" customHeight="1" x14ac:dyDescent="0.2"/>
    <row r="964" s="3" customFormat="1" ht="12.75" customHeight="1" x14ac:dyDescent="0.2"/>
    <row r="965" s="3" customFormat="1" ht="12.75" customHeight="1" x14ac:dyDescent="0.2"/>
    <row r="966" s="3" customFormat="1" ht="12.75" customHeight="1" x14ac:dyDescent="0.2"/>
    <row r="967" s="3" customFormat="1" ht="12.75" customHeight="1" x14ac:dyDescent="0.2"/>
    <row r="968" s="3" customFormat="1" ht="12.75" customHeight="1" x14ac:dyDescent="0.2"/>
    <row r="969" s="3" customFormat="1" ht="12.75" customHeight="1" x14ac:dyDescent="0.2"/>
    <row r="970" s="3" customFormat="1" ht="12.75" customHeight="1" x14ac:dyDescent="0.2"/>
    <row r="971" s="3" customFormat="1" ht="12.75" customHeight="1" x14ac:dyDescent="0.2"/>
    <row r="972" s="3" customFormat="1" ht="12.75" customHeight="1" x14ac:dyDescent="0.2"/>
    <row r="973" s="3" customFormat="1" ht="12.75" customHeight="1" x14ac:dyDescent="0.2"/>
    <row r="974" s="3" customFormat="1" ht="12.75" customHeight="1" x14ac:dyDescent="0.2"/>
    <row r="975" s="3" customFormat="1" ht="12.75" customHeight="1" x14ac:dyDescent="0.2"/>
    <row r="976" s="3" customFormat="1" ht="12.75" customHeight="1" x14ac:dyDescent="0.2"/>
    <row r="977" s="3" customFormat="1" ht="12.75" customHeight="1" x14ac:dyDescent="0.2"/>
    <row r="978" s="3" customFormat="1" ht="12.75" customHeight="1" x14ac:dyDescent="0.2"/>
    <row r="979" s="3" customFormat="1" ht="12.75" customHeight="1" x14ac:dyDescent="0.2"/>
    <row r="980" s="3" customFormat="1" ht="12.75" customHeight="1" x14ac:dyDescent="0.2"/>
    <row r="981" s="3" customFormat="1" ht="12.75" customHeight="1" x14ac:dyDescent="0.2"/>
    <row r="982" s="3" customFormat="1" ht="12.75" customHeight="1" x14ac:dyDescent="0.2"/>
    <row r="983" s="3" customFormat="1" ht="12.75" customHeight="1" x14ac:dyDescent="0.2"/>
    <row r="984" s="3" customFormat="1" ht="12.75" customHeight="1" x14ac:dyDescent="0.2"/>
    <row r="985" s="3" customFormat="1" ht="12.75" customHeight="1" x14ac:dyDescent="0.2"/>
    <row r="986" s="3" customFormat="1" ht="12.75" customHeight="1" x14ac:dyDescent="0.2"/>
    <row r="987" s="3" customFormat="1" ht="12.75" customHeight="1" x14ac:dyDescent="0.2"/>
    <row r="988" s="3" customFormat="1" ht="12.75" customHeight="1" x14ac:dyDescent="0.2"/>
    <row r="989" s="3" customFormat="1" ht="12.75" customHeight="1" x14ac:dyDescent="0.2"/>
    <row r="990" s="3" customFormat="1" ht="12.75" customHeight="1" x14ac:dyDescent="0.2"/>
    <row r="991" s="3" customFormat="1" ht="12.75" customHeight="1" x14ac:dyDescent="0.2"/>
    <row r="992" s="3" customFormat="1" ht="12.75" customHeight="1" x14ac:dyDescent="0.2"/>
    <row r="993" s="3" customFormat="1" ht="12.75" customHeight="1" x14ac:dyDescent="0.2"/>
    <row r="994" s="3" customFormat="1" ht="12.75" customHeight="1" x14ac:dyDescent="0.2"/>
    <row r="995" s="3" customFormat="1" ht="12.75" customHeight="1" x14ac:dyDescent="0.2"/>
    <row r="996" s="3" customFormat="1" ht="12.75" customHeight="1" x14ac:dyDescent="0.2"/>
    <row r="997" s="3" customFormat="1" ht="12.75" customHeight="1" x14ac:dyDescent="0.2"/>
    <row r="998" s="3" customFormat="1" ht="12.75" customHeight="1" x14ac:dyDescent="0.2"/>
    <row r="999" s="3" customFormat="1" ht="12.75" customHeight="1" x14ac:dyDescent="0.2"/>
    <row r="1000" s="3" customFormat="1" ht="12.75" customHeight="1" x14ac:dyDescent="0.2"/>
    <row r="1001" s="3" customFormat="1" ht="12.75" customHeight="1" x14ac:dyDescent="0.2"/>
    <row r="1002" s="3" customFormat="1" ht="12.75" customHeight="1" x14ac:dyDescent="0.2"/>
    <row r="1003" s="3" customFormat="1" ht="12.75" customHeight="1" x14ac:dyDescent="0.2"/>
    <row r="1004" s="3" customFormat="1" ht="12.75" customHeight="1" x14ac:dyDescent="0.2"/>
    <row r="1005" s="3" customFormat="1" ht="12.75" customHeight="1" x14ac:dyDescent="0.2"/>
    <row r="1006" s="3" customFormat="1" ht="12.75" customHeight="1" x14ac:dyDescent="0.2"/>
    <row r="1007" s="3" customFormat="1" ht="12.75" customHeight="1" x14ac:dyDescent="0.2"/>
    <row r="1008" s="3" customFormat="1" ht="12.75" customHeight="1" x14ac:dyDescent="0.2"/>
    <row r="1009" s="3" customFormat="1" ht="12.75" customHeight="1" x14ac:dyDescent="0.2"/>
    <row r="1010" s="3" customFormat="1" ht="12.75" customHeight="1" x14ac:dyDescent="0.2"/>
    <row r="1011" s="3" customFormat="1" ht="12.75" customHeight="1" x14ac:dyDescent="0.2"/>
    <row r="1012" s="3" customFormat="1" ht="12.75" customHeight="1" x14ac:dyDescent="0.2"/>
    <row r="1013" s="3" customFormat="1" ht="12.75" customHeight="1" x14ac:dyDescent="0.2"/>
    <row r="1014" s="3" customFormat="1" ht="12.75" customHeight="1" x14ac:dyDescent="0.2"/>
    <row r="1015" s="3" customFormat="1" ht="12.75" customHeight="1" x14ac:dyDescent="0.2"/>
    <row r="1016" s="3" customFormat="1" ht="12.75" customHeight="1" x14ac:dyDescent="0.2"/>
    <row r="1017" s="3" customFormat="1" ht="12.75" customHeight="1" x14ac:dyDescent="0.2"/>
    <row r="1018" s="3" customFormat="1" ht="12.75" customHeight="1" x14ac:dyDescent="0.2"/>
    <row r="1019" s="3" customFormat="1" ht="12.75" customHeight="1" x14ac:dyDescent="0.2"/>
    <row r="1020" s="3" customFormat="1" ht="12.75" customHeight="1" x14ac:dyDescent="0.2"/>
    <row r="1021" s="3" customFormat="1" ht="12.75" customHeight="1" x14ac:dyDescent="0.2"/>
    <row r="1022" s="3" customFormat="1" ht="12.75" customHeight="1" x14ac:dyDescent="0.2"/>
    <row r="1023" s="3" customFormat="1" ht="12.75" customHeight="1" x14ac:dyDescent="0.2"/>
    <row r="1024" s="3" customFormat="1" ht="12.75" customHeight="1" x14ac:dyDescent="0.2"/>
    <row r="1025" s="3" customFormat="1" ht="12.75" customHeight="1" x14ac:dyDescent="0.2"/>
    <row r="1026" s="3" customFormat="1" ht="12.75" customHeight="1" x14ac:dyDescent="0.2"/>
    <row r="1027" s="3" customFormat="1" ht="12.75" customHeight="1" x14ac:dyDescent="0.2"/>
    <row r="1028" s="3" customFormat="1" ht="12.75" customHeight="1" x14ac:dyDescent="0.2"/>
    <row r="1029" s="3" customFormat="1" ht="12.75" customHeight="1" x14ac:dyDescent="0.2"/>
    <row r="1030" s="3" customFormat="1" ht="12.75" customHeight="1" x14ac:dyDescent="0.2"/>
    <row r="1031" s="3" customFormat="1" ht="12.75" customHeight="1" x14ac:dyDescent="0.2"/>
    <row r="1032" s="3" customFormat="1" ht="12.75" customHeight="1" x14ac:dyDescent="0.2"/>
    <row r="1033" s="3" customFormat="1" ht="12.75" customHeight="1" x14ac:dyDescent="0.2"/>
    <row r="1034" s="3" customFormat="1" ht="12.75" customHeight="1" x14ac:dyDescent="0.2"/>
    <row r="1035" s="3" customFormat="1" ht="12.75" customHeight="1" x14ac:dyDescent="0.2"/>
    <row r="1036" s="3" customFormat="1" ht="12.75" customHeight="1" x14ac:dyDescent="0.2"/>
    <row r="1037" s="3" customFormat="1" ht="12.75" customHeight="1" x14ac:dyDescent="0.2"/>
    <row r="1038" s="3" customFormat="1" ht="12.75" customHeight="1" x14ac:dyDescent="0.2"/>
    <row r="1039" s="3" customFormat="1" ht="12.75" customHeight="1" x14ac:dyDescent="0.2"/>
    <row r="1040" s="3" customFormat="1" ht="12.75" customHeight="1" x14ac:dyDescent="0.2"/>
    <row r="1041" s="3" customFormat="1" ht="12.75" customHeight="1" x14ac:dyDescent="0.2"/>
    <row r="1042" s="3" customFormat="1" ht="12.75" customHeight="1" x14ac:dyDescent="0.2"/>
    <row r="1043" s="3" customFormat="1" ht="12.75" customHeight="1" x14ac:dyDescent="0.2"/>
    <row r="1044" s="3" customFormat="1" ht="12.75" customHeight="1" x14ac:dyDescent="0.2"/>
    <row r="1045" s="3" customFormat="1" ht="12.75" customHeight="1" x14ac:dyDescent="0.2"/>
    <row r="1046" s="3" customFormat="1" ht="12.75" customHeight="1" x14ac:dyDescent="0.2"/>
    <row r="1047" s="3" customFormat="1" ht="12.75" customHeight="1" x14ac:dyDescent="0.2"/>
    <row r="1048" s="3" customFormat="1" ht="12.75" customHeight="1" x14ac:dyDescent="0.2"/>
    <row r="1049" s="3" customFormat="1" ht="12.75" customHeight="1" x14ac:dyDescent="0.2"/>
    <row r="1050" s="3" customFormat="1" ht="12.75" customHeight="1" x14ac:dyDescent="0.2"/>
    <row r="1051" s="3" customFormat="1" ht="12.75" customHeight="1" x14ac:dyDescent="0.2"/>
    <row r="1052" s="3" customFormat="1" ht="12.75" customHeight="1" x14ac:dyDescent="0.2"/>
    <row r="1053" s="3" customFormat="1" ht="12.75" customHeight="1" x14ac:dyDescent="0.2"/>
    <row r="1054" s="3" customFormat="1" ht="12.75" customHeight="1" x14ac:dyDescent="0.2"/>
    <row r="1055" s="3" customFormat="1" ht="12.75" customHeight="1" x14ac:dyDescent="0.2"/>
    <row r="1056" s="3" customFormat="1" ht="12.75" customHeight="1" x14ac:dyDescent="0.2"/>
    <row r="1057" s="3" customFormat="1" ht="12.75" customHeight="1" x14ac:dyDescent="0.2"/>
    <row r="1058" s="3" customFormat="1" ht="12.75" customHeight="1" x14ac:dyDescent="0.2"/>
    <row r="1059" s="3" customFormat="1" ht="12.75" customHeight="1" x14ac:dyDescent="0.2"/>
    <row r="1060" s="3" customFormat="1" ht="12.75" customHeight="1" x14ac:dyDescent="0.2"/>
    <row r="1061" s="3" customFormat="1" ht="12.75" customHeight="1" x14ac:dyDescent="0.2"/>
    <row r="1062" s="3" customFormat="1" ht="12.75" customHeight="1" x14ac:dyDescent="0.2"/>
    <row r="1063" s="3" customFormat="1" ht="12.75" customHeight="1" x14ac:dyDescent="0.2"/>
    <row r="1064" s="3" customFormat="1" ht="12.75" customHeight="1" x14ac:dyDescent="0.2"/>
    <row r="1065" s="3" customFormat="1" ht="12.75" customHeight="1" x14ac:dyDescent="0.2"/>
    <row r="1066" s="3" customFormat="1" ht="12.75" customHeight="1" x14ac:dyDescent="0.2"/>
    <row r="1067" s="3" customFormat="1" ht="12.75" customHeight="1" x14ac:dyDescent="0.2"/>
    <row r="1068" s="3" customFormat="1" ht="12.75" customHeight="1" x14ac:dyDescent="0.2"/>
    <row r="1069" s="3" customFormat="1" ht="12.75" customHeight="1" x14ac:dyDescent="0.2"/>
    <row r="1070" s="3" customFormat="1" ht="12.75" customHeight="1" x14ac:dyDescent="0.2"/>
    <row r="1071" s="3" customFormat="1" ht="12.75" customHeight="1" x14ac:dyDescent="0.2"/>
    <row r="1072" s="3" customFormat="1" ht="12.75" customHeight="1" x14ac:dyDescent="0.2"/>
    <row r="1073" s="3" customFormat="1" ht="12.75" customHeight="1" x14ac:dyDescent="0.2"/>
    <row r="1074" s="3" customFormat="1" ht="12.75" customHeight="1" x14ac:dyDescent="0.2"/>
    <row r="1075" s="3" customFormat="1" ht="12.75" customHeight="1" x14ac:dyDescent="0.2"/>
    <row r="1076" s="3" customFormat="1" ht="12.75" customHeight="1" x14ac:dyDescent="0.2"/>
    <row r="1077" s="3" customFormat="1" ht="12.75" customHeight="1" x14ac:dyDescent="0.2"/>
    <row r="1078" s="3" customFormat="1" ht="12.75" customHeight="1" x14ac:dyDescent="0.2"/>
    <row r="1079" s="3" customFormat="1" ht="12.75" customHeight="1" x14ac:dyDescent="0.2"/>
    <row r="1080" s="3" customFormat="1" ht="12.75" customHeight="1" x14ac:dyDescent="0.2"/>
    <row r="1081" s="3" customFormat="1" ht="12.75" customHeight="1" x14ac:dyDescent="0.2"/>
    <row r="1082" s="3" customFormat="1" ht="12.75" customHeight="1" x14ac:dyDescent="0.2"/>
    <row r="1083" s="3" customFormat="1" ht="12.75" customHeight="1" x14ac:dyDescent="0.2"/>
    <row r="1084" s="3" customFormat="1" ht="12.75" customHeight="1" x14ac:dyDescent="0.2"/>
    <row r="1085" s="3" customFormat="1" ht="12.75" customHeight="1" x14ac:dyDescent="0.2"/>
    <row r="1086" s="3" customFormat="1" ht="12.75" customHeight="1" x14ac:dyDescent="0.2"/>
    <row r="1087" s="3" customFormat="1" ht="12.75" customHeight="1" x14ac:dyDescent="0.2"/>
    <row r="1088" s="3" customFormat="1" ht="12.75" customHeight="1" x14ac:dyDescent="0.2"/>
    <row r="1089" s="3" customFormat="1" ht="12.75" customHeight="1" x14ac:dyDescent="0.2"/>
    <row r="1090" s="3" customFormat="1" ht="12.75" customHeight="1" x14ac:dyDescent="0.2"/>
    <row r="1091" s="3" customFormat="1" ht="12.75" customHeight="1" x14ac:dyDescent="0.2"/>
    <row r="1092" s="3" customFormat="1" ht="12.75" customHeight="1" x14ac:dyDescent="0.2"/>
    <row r="1093" s="3" customFormat="1" ht="12.75" customHeight="1" x14ac:dyDescent="0.2"/>
    <row r="1094" s="3" customFormat="1" ht="12.75" customHeight="1" x14ac:dyDescent="0.2"/>
    <row r="1095" s="3" customFormat="1" ht="12.75" customHeight="1" x14ac:dyDescent="0.2"/>
    <row r="1096" s="3" customFormat="1" ht="12.75" customHeight="1" x14ac:dyDescent="0.2"/>
    <row r="1097" s="3" customFormat="1" ht="12.75" customHeight="1" x14ac:dyDescent="0.2"/>
    <row r="1098" s="3" customFormat="1" ht="12.75" customHeight="1" x14ac:dyDescent="0.2"/>
    <row r="1099" s="3" customFormat="1" ht="12.75" customHeight="1" x14ac:dyDescent="0.2"/>
    <row r="1100" s="3" customFormat="1" ht="12.75" customHeight="1" x14ac:dyDescent="0.2"/>
    <row r="1101" s="3" customFormat="1" ht="12.75" customHeight="1" x14ac:dyDescent="0.2"/>
    <row r="1102" s="3" customFormat="1" ht="12.75" customHeight="1" x14ac:dyDescent="0.2"/>
    <row r="1103" s="3" customFormat="1" ht="12.75" customHeight="1" x14ac:dyDescent="0.2"/>
    <row r="1104" s="3" customFormat="1" ht="12.75" customHeight="1" x14ac:dyDescent="0.2"/>
    <row r="1105" s="3" customFormat="1" ht="12.75" customHeight="1" x14ac:dyDescent="0.2"/>
    <row r="1106" s="3" customFormat="1" ht="12.75" customHeight="1" x14ac:dyDescent="0.2"/>
    <row r="1107" s="3" customFormat="1" ht="12.75" customHeight="1" x14ac:dyDescent="0.2"/>
    <row r="1108" s="3" customFormat="1" ht="12.75" customHeight="1" x14ac:dyDescent="0.2"/>
    <row r="1109" s="3" customFormat="1" ht="12.75" customHeight="1" x14ac:dyDescent="0.2"/>
    <row r="1110" s="3" customFormat="1" ht="12.75" customHeight="1" x14ac:dyDescent="0.2"/>
    <row r="1111" s="3" customFormat="1" ht="12.75" customHeight="1" x14ac:dyDescent="0.2"/>
    <row r="1112" s="3" customFormat="1" ht="12.75" customHeight="1" x14ac:dyDescent="0.2"/>
    <row r="1113" s="3" customFormat="1" ht="12.75" customHeight="1" x14ac:dyDescent="0.2"/>
    <row r="1114" s="3" customFormat="1" ht="12.75" customHeight="1" x14ac:dyDescent="0.2"/>
    <row r="1115" s="3" customFormat="1" ht="12.75" customHeight="1" x14ac:dyDescent="0.2"/>
    <row r="1116" s="3" customFormat="1" ht="12.75" customHeight="1" x14ac:dyDescent="0.2"/>
    <row r="1117" s="3" customFormat="1" ht="12.75" customHeight="1" x14ac:dyDescent="0.2"/>
    <row r="1118" s="3" customFormat="1" ht="12.75" customHeight="1" x14ac:dyDescent="0.2"/>
    <row r="1119" s="3" customFormat="1" ht="12.75" customHeight="1" x14ac:dyDescent="0.2"/>
    <row r="1120" s="3" customFormat="1" ht="12.75" customHeight="1" x14ac:dyDescent="0.2"/>
    <row r="1121" s="3" customFormat="1" ht="12.75" customHeight="1" x14ac:dyDescent="0.2"/>
    <row r="1122" s="3" customFormat="1" ht="12.75" customHeight="1" x14ac:dyDescent="0.2"/>
    <row r="1123" s="3" customFormat="1" ht="12.75" customHeight="1" x14ac:dyDescent="0.2"/>
    <row r="1124" s="3" customFormat="1" ht="12.75" customHeight="1" x14ac:dyDescent="0.2"/>
    <row r="1125" s="3" customFormat="1" ht="12.75" customHeight="1" x14ac:dyDescent="0.2"/>
    <row r="1126" s="3" customFormat="1" ht="12.75" customHeight="1" x14ac:dyDescent="0.2"/>
    <row r="1127" s="3" customFormat="1" ht="12.75" customHeight="1" x14ac:dyDescent="0.2"/>
    <row r="1128" s="3" customFormat="1" ht="12.75" customHeight="1" x14ac:dyDescent="0.2"/>
    <row r="1129" s="3" customFormat="1" ht="12.75" customHeight="1" x14ac:dyDescent="0.2"/>
    <row r="1130" s="3" customFormat="1" ht="12.75" customHeight="1" x14ac:dyDescent="0.2"/>
    <row r="1131" s="3" customFormat="1" ht="12.75" customHeight="1" x14ac:dyDescent="0.2"/>
    <row r="1132" s="3" customFormat="1" ht="12.75" customHeight="1" x14ac:dyDescent="0.2"/>
    <row r="1133" s="3" customFormat="1" ht="12.75" customHeight="1" x14ac:dyDescent="0.2"/>
    <row r="1134" s="3" customFormat="1" ht="12.75" customHeight="1" x14ac:dyDescent="0.2"/>
    <row r="1135" s="3" customFormat="1" ht="12.75" customHeight="1" x14ac:dyDescent="0.2"/>
    <row r="1136" s="3" customFormat="1" ht="12.75" customHeight="1" x14ac:dyDescent="0.2"/>
    <row r="1137" s="3" customFormat="1" ht="12.75" customHeight="1" x14ac:dyDescent="0.2"/>
    <row r="1138" s="3" customFormat="1" ht="12.75" customHeight="1" x14ac:dyDescent="0.2"/>
    <row r="1139" s="3" customFormat="1" ht="12.75" customHeight="1" x14ac:dyDescent="0.2"/>
    <row r="1140" s="3" customFormat="1" ht="12.75" customHeight="1" x14ac:dyDescent="0.2"/>
    <row r="1141" s="3" customFormat="1" ht="12.75" customHeight="1" x14ac:dyDescent="0.2"/>
    <row r="1142" s="3" customFormat="1" ht="12.75" customHeight="1" x14ac:dyDescent="0.2"/>
    <row r="1143" s="3" customFormat="1" ht="12.75" customHeight="1" x14ac:dyDescent="0.2"/>
    <row r="1144" s="3" customFormat="1" ht="12.75" customHeight="1" x14ac:dyDescent="0.2"/>
    <row r="1145" s="3" customFormat="1" ht="12.75" customHeight="1" x14ac:dyDescent="0.2"/>
    <row r="1146" s="3" customFormat="1" ht="12.75" customHeight="1" x14ac:dyDescent="0.2"/>
    <row r="1147" s="3" customFormat="1" ht="12.75" customHeight="1" x14ac:dyDescent="0.2"/>
    <row r="1148" s="3" customFormat="1" ht="12.75" customHeight="1" x14ac:dyDescent="0.2"/>
    <row r="1149" s="3" customFormat="1" ht="12.75" customHeight="1" x14ac:dyDescent="0.2"/>
    <row r="1150" s="3" customFormat="1" ht="12.75" customHeight="1" x14ac:dyDescent="0.2"/>
    <row r="1151" s="3" customFormat="1" ht="12.75" customHeight="1" x14ac:dyDescent="0.2"/>
    <row r="1152" s="3" customFormat="1" ht="12.75" customHeight="1" x14ac:dyDescent="0.2"/>
    <row r="1153" s="3" customFormat="1" ht="12.75" customHeight="1" x14ac:dyDescent="0.2"/>
    <row r="1154" s="3" customFormat="1" ht="12.75" customHeight="1" x14ac:dyDescent="0.2"/>
    <row r="1155" s="3" customFormat="1" ht="12.75" customHeight="1" x14ac:dyDescent="0.2"/>
    <row r="1156" s="3" customFormat="1" ht="12.75" customHeight="1" x14ac:dyDescent="0.2"/>
    <row r="1157" s="3" customFormat="1" ht="12.75" customHeight="1" x14ac:dyDescent="0.2"/>
    <row r="1158" s="3" customFormat="1" ht="12.75" customHeight="1" x14ac:dyDescent="0.2"/>
    <row r="1159" s="3" customFormat="1" ht="12.75" customHeight="1" x14ac:dyDescent="0.2"/>
    <row r="1160" s="3" customFormat="1" ht="12.75" customHeight="1" x14ac:dyDescent="0.2"/>
    <row r="1161" s="3" customFormat="1" ht="12.75" customHeight="1" x14ac:dyDescent="0.2"/>
    <row r="1162" s="3" customFormat="1" ht="12.75" customHeight="1" x14ac:dyDescent="0.2"/>
    <row r="1163" s="3" customFormat="1" ht="12.75" customHeight="1" x14ac:dyDescent="0.2"/>
    <row r="1164" s="3" customFormat="1" ht="12.75" customHeight="1" x14ac:dyDescent="0.2"/>
    <row r="1165" s="3" customFormat="1" ht="12.75" customHeight="1" x14ac:dyDescent="0.2"/>
    <row r="1166" s="3" customFormat="1" ht="12.75" customHeight="1" x14ac:dyDescent="0.2"/>
    <row r="1167" s="3" customFormat="1" ht="12.75" customHeight="1" x14ac:dyDescent="0.2"/>
    <row r="1168" s="3" customFormat="1" ht="12.75" customHeight="1" x14ac:dyDescent="0.2"/>
    <row r="1169" s="3" customFormat="1" ht="12.75" customHeight="1" x14ac:dyDescent="0.2"/>
    <row r="1170" s="3" customFormat="1" ht="12.75" customHeight="1" x14ac:dyDescent="0.2"/>
    <row r="1171" s="3" customFormat="1" ht="12.75" customHeight="1" x14ac:dyDescent="0.2"/>
    <row r="1172" s="3" customFormat="1" ht="12.75" customHeight="1" x14ac:dyDescent="0.2"/>
    <row r="1173" s="3" customFormat="1" ht="12.75" customHeight="1" x14ac:dyDescent="0.2"/>
    <row r="1174" s="3" customFormat="1" ht="12.75" customHeight="1" x14ac:dyDescent="0.2"/>
    <row r="1175" s="3" customFormat="1" ht="12.75" customHeight="1" x14ac:dyDescent="0.2"/>
    <row r="1176" s="3" customFormat="1" ht="12.75" customHeight="1" x14ac:dyDescent="0.2"/>
    <row r="1177" s="3" customFormat="1" ht="12.75" customHeight="1" x14ac:dyDescent="0.2"/>
    <row r="1178" s="3" customFormat="1" ht="12.75" customHeight="1" x14ac:dyDescent="0.2"/>
    <row r="1179" s="3" customFormat="1" ht="12.75" customHeight="1" x14ac:dyDescent="0.2"/>
    <row r="1180" s="3" customFormat="1" ht="12.75" customHeight="1" x14ac:dyDescent="0.2"/>
    <row r="1181" s="3" customFormat="1" ht="12.75" customHeight="1" x14ac:dyDescent="0.2"/>
    <row r="1182" s="3" customFormat="1" ht="12.75" customHeight="1" x14ac:dyDescent="0.2"/>
    <row r="1183" s="3" customFormat="1" ht="12.75" customHeight="1" x14ac:dyDescent="0.2"/>
    <row r="1184" s="3" customFormat="1" ht="12.75" customHeight="1" x14ac:dyDescent="0.2"/>
    <row r="1185" s="3" customFormat="1" ht="12.75" customHeight="1" x14ac:dyDescent="0.2"/>
    <row r="1186" s="3" customFormat="1" ht="12.75" customHeight="1" x14ac:dyDescent="0.2"/>
    <row r="1187" s="3" customFormat="1" ht="12.75" customHeight="1" x14ac:dyDescent="0.2"/>
    <row r="1188" s="3" customFormat="1" ht="12.75" customHeight="1" x14ac:dyDescent="0.2"/>
    <row r="1189" s="3" customFormat="1" ht="12.75" customHeight="1" x14ac:dyDescent="0.2"/>
    <row r="1190" s="3" customFormat="1" ht="12.75" customHeight="1" x14ac:dyDescent="0.2"/>
    <row r="1191" s="3" customFormat="1" ht="12.75" customHeight="1" x14ac:dyDescent="0.2"/>
    <row r="1192" s="3" customFormat="1" ht="12.75" customHeight="1" x14ac:dyDescent="0.2"/>
    <row r="1193" s="3" customFormat="1" ht="12.75" customHeight="1" x14ac:dyDescent="0.2"/>
    <row r="1194" s="3" customFormat="1" ht="12.75" customHeight="1" x14ac:dyDescent="0.2"/>
    <row r="1195" s="3" customFormat="1" ht="12.75" customHeight="1" x14ac:dyDescent="0.2"/>
    <row r="1196" s="3" customFormat="1" ht="12.75" customHeight="1" x14ac:dyDescent="0.2"/>
    <row r="1197" s="3" customFormat="1" ht="12.75" customHeight="1" x14ac:dyDescent="0.2"/>
    <row r="1198" s="3" customFormat="1" ht="12.75" customHeight="1" x14ac:dyDescent="0.2"/>
    <row r="1199" s="3" customFormat="1" ht="12.75" customHeight="1" x14ac:dyDescent="0.2"/>
    <row r="1200" s="3" customFormat="1" ht="12.75" customHeight="1" x14ac:dyDescent="0.2"/>
    <row r="1201" s="3" customFormat="1" ht="12.75" customHeight="1" x14ac:dyDescent="0.2"/>
    <row r="1202" s="3" customFormat="1" ht="12.75" customHeight="1" x14ac:dyDescent="0.2"/>
    <row r="1203" s="3" customFormat="1" ht="12.75" customHeight="1" x14ac:dyDescent="0.2"/>
    <row r="1204" s="3" customFormat="1" ht="12.75" customHeight="1" x14ac:dyDescent="0.2"/>
    <row r="1205" s="3" customFormat="1" ht="12.75" customHeight="1" x14ac:dyDescent="0.2"/>
    <row r="1206" s="3" customFormat="1" ht="12.75" customHeight="1" x14ac:dyDescent="0.2"/>
    <row r="1207" s="3" customFormat="1" ht="12.75" customHeight="1" x14ac:dyDescent="0.2"/>
    <row r="1208" s="3" customFormat="1" ht="12.75" customHeight="1" x14ac:dyDescent="0.2"/>
    <row r="1209" s="3" customFormat="1" ht="12.75" customHeight="1" x14ac:dyDescent="0.2"/>
    <row r="1210" s="3" customFormat="1" ht="12.75" customHeight="1" x14ac:dyDescent="0.2"/>
    <row r="1211" s="3" customFormat="1" ht="12.75" customHeight="1" x14ac:dyDescent="0.2"/>
    <row r="1212" s="3" customFormat="1" ht="12.75" customHeight="1" x14ac:dyDescent="0.2"/>
    <row r="1213" s="3" customFormat="1" ht="12.75" customHeight="1" x14ac:dyDescent="0.2"/>
    <row r="1214" s="3" customFormat="1" ht="12.75" customHeight="1" x14ac:dyDescent="0.2"/>
    <row r="1215" s="3" customFormat="1" ht="12.75" customHeight="1" x14ac:dyDescent="0.2"/>
    <row r="1216" s="3" customFormat="1" ht="12.75" customHeight="1" x14ac:dyDescent="0.2"/>
    <row r="1217" s="3" customFormat="1" ht="12.75" customHeight="1" x14ac:dyDescent="0.2"/>
    <row r="1218" s="3" customFormat="1" ht="12.75" customHeight="1" x14ac:dyDescent="0.2"/>
    <row r="1219" s="3" customFormat="1" ht="12.75" customHeight="1" x14ac:dyDescent="0.2"/>
    <row r="1220" s="3" customFormat="1" ht="12.75" customHeight="1" x14ac:dyDescent="0.2"/>
    <row r="1221" s="3" customFormat="1" ht="12.75" customHeight="1" x14ac:dyDescent="0.2"/>
    <row r="1222" s="3" customFormat="1" ht="12.75" customHeight="1" x14ac:dyDescent="0.2"/>
    <row r="1223" s="3" customFormat="1" ht="12.75" customHeight="1" x14ac:dyDescent="0.2"/>
    <row r="1224" s="3" customFormat="1" ht="12.75" customHeight="1" x14ac:dyDescent="0.2"/>
    <row r="1225" s="3" customFormat="1" ht="12.75" customHeight="1" x14ac:dyDescent="0.2"/>
    <row r="1226" s="3" customFormat="1" ht="12.75" customHeight="1" x14ac:dyDescent="0.2"/>
    <row r="1227" s="3" customFormat="1" ht="12.75" customHeight="1" x14ac:dyDescent="0.2"/>
    <row r="1228" s="3" customFormat="1" ht="12.75" customHeight="1" x14ac:dyDescent="0.2"/>
    <row r="1229" s="3" customFormat="1" ht="12.75" customHeight="1" x14ac:dyDescent="0.2"/>
    <row r="1230" s="3" customFormat="1" ht="12.75" customHeight="1" x14ac:dyDescent="0.2"/>
    <row r="1231" s="3" customFormat="1" ht="12.75" customHeight="1" x14ac:dyDescent="0.2"/>
    <row r="1232" s="3" customFormat="1" ht="12.75" customHeight="1" x14ac:dyDescent="0.2"/>
    <row r="1233" s="3" customFormat="1" ht="12.75" customHeight="1" x14ac:dyDescent="0.2"/>
    <row r="1234" s="3" customFormat="1" ht="12.75" customHeight="1" x14ac:dyDescent="0.2"/>
    <row r="1235" s="3" customFormat="1" ht="12.75" customHeight="1" x14ac:dyDescent="0.2"/>
    <row r="1236" s="3" customFormat="1" ht="12.75" customHeight="1" x14ac:dyDescent="0.2"/>
    <row r="1237" s="3" customFormat="1" ht="12.75" customHeight="1" x14ac:dyDescent="0.2"/>
    <row r="1238" s="3" customFormat="1" ht="12.75" customHeight="1" x14ac:dyDescent="0.2"/>
    <row r="1239" s="3" customFormat="1" ht="12.75" customHeight="1" x14ac:dyDescent="0.2"/>
    <row r="1240" s="3" customFormat="1" ht="12.75" customHeight="1" x14ac:dyDescent="0.2"/>
    <row r="1241" s="3" customFormat="1" ht="12.75" customHeight="1" x14ac:dyDescent="0.2"/>
    <row r="1242" s="3" customFormat="1" ht="12.75" customHeight="1" x14ac:dyDescent="0.2"/>
    <row r="1243" s="3" customFormat="1" ht="12.75" customHeight="1" x14ac:dyDescent="0.2"/>
    <row r="1244" s="3" customFormat="1" ht="12.75" customHeight="1" x14ac:dyDescent="0.2"/>
    <row r="1245" s="3" customFormat="1" ht="12.75" customHeight="1" x14ac:dyDescent="0.2"/>
    <row r="1246" s="3" customFormat="1" ht="12.75" customHeight="1" x14ac:dyDescent="0.2"/>
    <row r="1247" s="3" customFormat="1" ht="12.75" customHeight="1" x14ac:dyDescent="0.2"/>
    <row r="1248" s="3" customFormat="1" ht="12.75" customHeight="1" x14ac:dyDescent="0.2"/>
    <row r="1249" s="3" customFormat="1" ht="12.75" customHeight="1" x14ac:dyDescent="0.2"/>
    <row r="1250" s="3" customFormat="1" ht="12.75" customHeight="1" x14ac:dyDescent="0.2"/>
    <row r="1251" s="3" customFormat="1" ht="12.75" customHeight="1" x14ac:dyDescent="0.2"/>
    <row r="1252" s="3" customFormat="1" ht="12.75" customHeight="1" x14ac:dyDescent="0.2"/>
    <row r="1253" s="3" customFormat="1" ht="12.75" customHeight="1" x14ac:dyDescent="0.2"/>
    <row r="1254" s="3" customFormat="1" ht="12.75" customHeight="1" x14ac:dyDescent="0.2"/>
    <row r="1255" s="3" customFormat="1" ht="12.75" customHeight="1" x14ac:dyDescent="0.2"/>
    <row r="1256" s="3" customFormat="1" ht="12.75" customHeight="1" x14ac:dyDescent="0.2"/>
    <row r="1257" s="3" customFormat="1" ht="12.75" customHeight="1" x14ac:dyDescent="0.2"/>
    <row r="1258" s="3" customFormat="1" ht="12.75" customHeight="1" x14ac:dyDescent="0.2"/>
    <row r="1259" s="3" customFormat="1" ht="12.75" customHeight="1" x14ac:dyDescent="0.2"/>
    <row r="1260" s="3" customFormat="1" ht="12.75" customHeight="1" x14ac:dyDescent="0.2"/>
    <row r="1261" s="3" customFormat="1" ht="12.75" customHeight="1" x14ac:dyDescent="0.2"/>
    <row r="1262" s="3" customFormat="1" ht="12.75" customHeight="1" x14ac:dyDescent="0.2"/>
    <row r="1263" s="3" customFormat="1" ht="12.75" customHeight="1" x14ac:dyDescent="0.2"/>
    <row r="1264" s="3" customFormat="1" ht="12.75" customHeight="1" x14ac:dyDescent="0.2"/>
    <row r="1265" s="3" customFormat="1" ht="12.75" customHeight="1" x14ac:dyDescent="0.2"/>
    <row r="1266" s="3" customFormat="1" ht="12.75" customHeight="1" x14ac:dyDescent="0.2"/>
    <row r="1267" s="3" customFormat="1" ht="12.75" customHeight="1" x14ac:dyDescent="0.2"/>
    <row r="1268" s="3" customFormat="1" ht="12.75" customHeight="1" x14ac:dyDescent="0.2"/>
    <row r="1269" s="3" customFormat="1" ht="12.75" customHeight="1" x14ac:dyDescent="0.2"/>
    <row r="1270" s="3" customFormat="1" ht="12.75" customHeight="1" x14ac:dyDescent="0.2"/>
    <row r="1271" s="3" customFormat="1" ht="12.75" customHeight="1" x14ac:dyDescent="0.2"/>
    <row r="1272" s="3" customFormat="1" ht="12.75" customHeight="1" x14ac:dyDescent="0.2"/>
    <row r="1273" s="3" customFormat="1" ht="12.75" customHeight="1" x14ac:dyDescent="0.2"/>
    <row r="1274" s="3" customFormat="1" ht="12.75" customHeight="1" x14ac:dyDescent="0.2"/>
    <row r="1275" s="3" customFormat="1" ht="12.75" customHeight="1" x14ac:dyDescent="0.2"/>
    <row r="1276" s="3" customFormat="1" ht="12.75" customHeight="1" x14ac:dyDescent="0.2"/>
    <row r="1277" s="3" customFormat="1" ht="12.75" customHeight="1" x14ac:dyDescent="0.2"/>
    <row r="1278" s="3" customFormat="1" ht="12.75" customHeight="1" x14ac:dyDescent="0.2"/>
    <row r="1279" s="3" customFormat="1" ht="12.75" customHeight="1" x14ac:dyDescent="0.2"/>
    <row r="1280" s="3" customFormat="1" ht="12.75" customHeight="1" x14ac:dyDescent="0.2"/>
    <row r="1281" s="3" customFormat="1" ht="12.75" customHeight="1" x14ac:dyDescent="0.2"/>
    <row r="1282" s="3" customFormat="1" ht="12.75" customHeight="1" x14ac:dyDescent="0.2"/>
    <row r="1283" s="3" customFormat="1" ht="12.75" customHeight="1" x14ac:dyDescent="0.2"/>
    <row r="1284" s="3" customFormat="1" ht="12.75" customHeight="1" x14ac:dyDescent="0.2"/>
    <row r="1285" s="3" customFormat="1" ht="12.75" customHeight="1" x14ac:dyDescent="0.2"/>
    <row r="1286" s="3" customFormat="1" ht="12.75" customHeight="1" x14ac:dyDescent="0.2"/>
    <row r="1287" s="3" customFormat="1" ht="12.75" customHeight="1" x14ac:dyDescent="0.2"/>
    <row r="1288" s="3" customFormat="1" ht="12.75" customHeight="1" x14ac:dyDescent="0.2"/>
    <row r="1289" s="3" customFormat="1" ht="12.75" customHeight="1" x14ac:dyDescent="0.2"/>
    <row r="1290" s="3" customFormat="1" ht="12.75" customHeight="1" x14ac:dyDescent="0.2"/>
    <row r="1291" s="3" customFormat="1" ht="12.75" customHeight="1" x14ac:dyDescent="0.2"/>
    <row r="1292" s="3" customFormat="1" ht="12.75" customHeight="1" x14ac:dyDescent="0.2"/>
    <row r="1293" s="3" customFormat="1" ht="12.75" customHeight="1" x14ac:dyDescent="0.2"/>
    <row r="1294" s="3" customFormat="1" ht="12.75" customHeight="1" x14ac:dyDescent="0.2"/>
    <row r="1295" s="3" customFormat="1" ht="12.75" customHeight="1" x14ac:dyDescent="0.2"/>
    <row r="1296" s="3" customFormat="1" ht="12.75" customHeight="1" x14ac:dyDescent="0.2"/>
    <row r="1297" s="3" customFormat="1" ht="12.75" customHeight="1" x14ac:dyDescent="0.2"/>
    <row r="1298" s="3" customFormat="1" ht="12.75" customHeight="1" x14ac:dyDescent="0.2"/>
    <row r="1299" s="3" customFormat="1" ht="12.75" customHeight="1" x14ac:dyDescent="0.2"/>
    <row r="1300" s="3" customFormat="1" ht="12.75" customHeight="1" x14ac:dyDescent="0.2"/>
    <row r="1301" s="3" customFormat="1" ht="12.75" customHeight="1" x14ac:dyDescent="0.2"/>
    <row r="1302" s="3" customFormat="1" ht="12.75" customHeight="1" x14ac:dyDescent="0.2"/>
    <row r="1303" s="3" customFormat="1" ht="12.75" customHeight="1" x14ac:dyDescent="0.2"/>
    <row r="1304" s="3" customFormat="1" ht="12.75" customHeight="1" x14ac:dyDescent="0.2"/>
    <row r="1305" s="3" customFormat="1" ht="12.75" customHeight="1" x14ac:dyDescent="0.2"/>
    <row r="1306" s="3" customFormat="1" ht="12.75" customHeight="1" x14ac:dyDescent="0.2"/>
    <row r="1307" s="3" customFormat="1" ht="12.75" customHeight="1" x14ac:dyDescent="0.2"/>
    <row r="1308" s="3" customFormat="1" ht="12.75" customHeight="1" x14ac:dyDescent="0.2"/>
    <row r="1309" s="3" customFormat="1" ht="12.75" customHeight="1" x14ac:dyDescent="0.2"/>
    <row r="1310" s="3" customFormat="1" ht="12.75" customHeight="1" x14ac:dyDescent="0.2"/>
    <row r="1311" s="3" customFormat="1" ht="12.75" customHeight="1" x14ac:dyDescent="0.2"/>
    <row r="1312" s="3" customFormat="1" ht="12.75" customHeight="1" x14ac:dyDescent="0.2"/>
    <row r="1313" s="3" customFormat="1" ht="12.75" customHeight="1" x14ac:dyDescent="0.2"/>
    <row r="1314" s="3" customFormat="1" ht="12.75" customHeight="1" x14ac:dyDescent="0.2"/>
    <row r="1315" s="3" customFormat="1" ht="12.75" customHeight="1" x14ac:dyDescent="0.2"/>
    <row r="1316" s="3" customFormat="1" ht="12.75" customHeight="1" x14ac:dyDescent="0.2"/>
    <row r="1317" s="3" customFormat="1" ht="12.75" customHeight="1" x14ac:dyDescent="0.2"/>
    <row r="1318" s="3" customFormat="1" ht="12.75" customHeight="1" x14ac:dyDescent="0.2"/>
    <row r="1319" s="3" customFormat="1" ht="12.75" customHeight="1" x14ac:dyDescent="0.2"/>
    <row r="1320" s="3" customFormat="1" ht="12.75" customHeight="1" x14ac:dyDescent="0.2"/>
    <row r="1321" s="3" customFormat="1" ht="12.75" customHeight="1" x14ac:dyDescent="0.2"/>
    <row r="1322" s="3" customFormat="1" ht="12.75" customHeight="1" x14ac:dyDescent="0.2"/>
    <row r="1323" s="3" customFormat="1" ht="12.75" customHeight="1" x14ac:dyDescent="0.2"/>
    <row r="1324" s="3" customFormat="1" ht="12.75" customHeight="1" x14ac:dyDescent="0.2"/>
    <row r="1325" s="3" customFormat="1" ht="12.75" customHeight="1" x14ac:dyDescent="0.2"/>
    <row r="1326" s="3" customFormat="1" ht="12.75" customHeight="1" x14ac:dyDescent="0.2"/>
    <row r="1327" s="3" customFormat="1" ht="12.75" customHeight="1" x14ac:dyDescent="0.2"/>
    <row r="1328" s="3" customFormat="1" ht="12.75" customHeight="1" x14ac:dyDescent="0.2"/>
    <row r="1329" s="3" customFormat="1" ht="12.75" customHeight="1" x14ac:dyDescent="0.2"/>
    <row r="1330" s="3" customFormat="1" ht="12.75" customHeight="1" x14ac:dyDescent="0.2"/>
    <row r="1331" s="3" customFormat="1" ht="12.75" customHeight="1" x14ac:dyDescent="0.2"/>
    <row r="1332" s="3" customFormat="1" ht="12.75" customHeight="1" x14ac:dyDescent="0.2"/>
    <row r="1333" s="3" customFormat="1" ht="12.75" customHeight="1" x14ac:dyDescent="0.2"/>
    <row r="1334" s="3" customFormat="1" ht="12.75" customHeight="1" x14ac:dyDescent="0.2"/>
    <row r="1335" s="3" customFormat="1" ht="12.75" customHeight="1" x14ac:dyDescent="0.2"/>
    <row r="1336" s="3" customFormat="1" ht="12.75" customHeight="1" x14ac:dyDescent="0.2"/>
    <row r="1337" s="3" customFormat="1" ht="12.75" customHeight="1" x14ac:dyDescent="0.2"/>
    <row r="1338" s="3" customFormat="1" ht="12.75" customHeight="1" x14ac:dyDescent="0.2"/>
    <row r="1339" s="3" customFormat="1" ht="12.75" customHeight="1" x14ac:dyDescent="0.2"/>
    <row r="1340" s="3" customFormat="1" ht="12.75" customHeight="1" x14ac:dyDescent="0.2"/>
    <row r="1341" s="3" customFormat="1" ht="12.75" customHeight="1" x14ac:dyDescent="0.2"/>
    <row r="1342" s="3" customFormat="1" ht="12.75" customHeight="1" x14ac:dyDescent="0.2"/>
    <row r="1343" s="3" customFormat="1" ht="12.75" customHeight="1" x14ac:dyDescent="0.2"/>
    <row r="1344" s="3" customFormat="1" ht="12.75" customHeight="1" x14ac:dyDescent="0.2"/>
    <row r="1345" s="3" customFormat="1" ht="12.75" customHeight="1" x14ac:dyDescent="0.2"/>
    <row r="1346" s="3" customFormat="1" ht="12.75" customHeight="1" x14ac:dyDescent="0.2"/>
    <row r="1347" s="3" customFormat="1" ht="12.75" customHeight="1" x14ac:dyDescent="0.2"/>
    <row r="1348" s="3" customFormat="1" ht="12.75" customHeight="1" x14ac:dyDescent="0.2"/>
    <row r="1349" s="3" customFormat="1" ht="12.75" customHeight="1" x14ac:dyDescent="0.2"/>
    <row r="1350" s="3" customFormat="1" ht="12.75" customHeight="1" x14ac:dyDescent="0.2"/>
    <row r="1351" s="3" customFormat="1" ht="12.75" customHeight="1" x14ac:dyDescent="0.2"/>
    <row r="1352" s="3" customFormat="1" ht="12.75" customHeight="1" x14ac:dyDescent="0.2"/>
    <row r="1353" s="3" customFormat="1" ht="12.75" customHeight="1" x14ac:dyDescent="0.2"/>
    <row r="1354" s="3" customFormat="1" ht="12.75" customHeight="1" x14ac:dyDescent="0.2"/>
    <row r="1355" s="3" customFormat="1" ht="12.75" customHeight="1" x14ac:dyDescent="0.2"/>
    <row r="1356" s="3" customFormat="1" ht="12.75" customHeight="1" x14ac:dyDescent="0.2"/>
    <row r="1357" s="3" customFormat="1" ht="12.75" customHeight="1" x14ac:dyDescent="0.2"/>
    <row r="1358" s="3" customFormat="1" ht="12.75" customHeight="1" x14ac:dyDescent="0.2"/>
    <row r="1359" s="3" customFormat="1" ht="12.75" customHeight="1" x14ac:dyDescent="0.2"/>
    <row r="1360" s="3" customFormat="1" ht="12.75" customHeight="1" x14ac:dyDescent="0.2"/>
    <row r="1361" s="3" customFormat="1" ht="12.75" customHeight="1" x14ac:dyDescent="0.2"/>
    <row r="1362" s="3" customFormat="1" ht="12.75" customHeight="1" x14ac:dyDescent="0.2"/>
    <row r="1363" s="3" customFormat="1" ht="12.75" customHeight="1" x14ac:dyDescent="0.2"/>
    <row r="1364" s="3" customFormat="1" ht="12.75" customHeight="1" x14ac:dyDescent="0.2"/>
    <row r="1365" s="3" customFormat="1" ht="12.75" customHeight="1" x14ac:dyDescent="0.2"/>
    <row r="1366" s="3" customFormat="1" ht="12.75" customHeight="1" x14ac:dyDescent="0.2"/>
    <row r="1367" s="3" customFormat="1" ht="12.75" customHeight="1" x14ac:dyDescent="0.2"/>
    <row r="1368" s="3" customFormat="1" ht="12.75" customHeight="1" x14ac:dyDescent="0.2"/>
    <row r="1369" s="3" customFormat="1" ht="12.75" customHeight="1" x14ac:dyDescent="0.2"/>
    <row r="1370" s="3" customFormat="1" ht="12.75" customHeight="1" x14ac:dyDescent="0.2"/>
    <row r="1371" s="3" customFormat="1" ht="12.75" customHeight="1" x14ac:dyDescent="0.2"/>
    <row r="1372" s="3" customFormat="1" ht="12.75" customHeight="1" x14ac:dyDescent="0.2"/>
    <row r="1373" s="3" customFormat="1" ht="12.75" customHeight="1" x14ac:dyDescent="0.2"/>
    <row r="1374" s="3" customFormat="1" ht="12.75" customHeight="1" x14ac:dyDescent="0.2"/>
    <row r="1375" s="3" customFormat="1" ht="12.75" customHeight="1" x14ac:dyDescent="0.2"/>
    <row r="1376" s="3" customFormat="1" ht="12.75" customHeight="1" x14ac:dyDescent="0.2"/>
    <row r="1377" s="3" customFormat="1" ht="12.75" customHeight="1" x14ac:dyDescent="0.2"/>
    <row r="1378" s="3" customFormat="1" ht="12.75" customHeight="1" x14ac:dyDescent="0.2"/>
    <row r="1379" s="3" customFormat="1" ht="12.75" customHeight="1" x14ac:dyDescent="0.2"/>
    <row r="1380" s="3" customFormat="1" ht="12.75" customHeight="1" x14ac:dyDescent="0.2"/>
    <row r="1381" s="3" customFormat="1" ht="12.75" customHeight="1" x14ac:dyDescent="0.2"/>
    <row r="1382" s="3" customFormat="1" ht="12.75" customHeight="1" x14ac:dyDescent="0.2"/>
    <row r="1383" s="3" customFormat="1" ht="12.75" customHeight="1" x14ac:dyDescent="0.2"/>
    <row r="1384" s="3" customFormat="1" ht="12.75" customHeight="1" x14ac:dyDescent="0.2"/>
    <row r="1385" s="3" customFormat="1" ht="12.75" customHeight="1" x14ac:dyDescent="0.2"/>
    <row r="1386" s="3" customFormat="1" ht="12.75" customHeight="1" x14ac:dyDescent="0.2"/>
    <row r="1387" s="3" customFormat="1" ht="12.75" customHeight="1" x14ac:dyDescent="0.2"/>
    <row r="1388" s="3" customFormat="1" ht="12.75" customHeight="1" x14ac:dyDescent="0.2"/>
    <row r="1389" s="3" customFormat="1" ht="12.75" customHeight="1" x14ac:dyDescent="0.2"/>
    <row r="1390" s="3" customFormat="1" ht="12.75" customHeight="1" x14ac:dyDescent="0.2"/>
    <row r="1391" s="3" customFormat="1" ht="12.75" customHeight="1" x14ac:dyDescent="0.2"/>
    <row r="1392" s="3" customFormat="1" ht="12.75" customHeight="1" x14ac:dyDescent="0.2"/>
    <row r="1393" s="3" customFormat="1" ht="12.75" customHeight="1" x14ac:dyDescent="0.2"/>
    <row r="1394" s="3" customFormat="1" ht="12.75" customHeight="1" x14ac:dyDescent="0.2"/>
    <row r="1395" s="3" customFormat="1" ht="12.75" customHeight="1" x14ac:dyDescent="0.2"/>
    <row r="1396" s="3" customFormat="1" ht="12.75" customHeight="1" x14ac:dyDescent="0.2"/>
    <row r="1397" s="3" customFormat="1" ht="12.75" customHeight="1" x14ac:dyDescent="0.2"/>
    <row r="1398" s="3" customFormat="1" ht="12.75" customHeight="1" x14ac:dyDescent="0.2"/>
    <row r="1399" s="3" customFormat="1" ht="12.75" customHeight="1" x14ac:dyDescent="0.2"/>
    <row r="1400" s="3" customFormat="1" ht="12.75" customHeight="1" x14ac:dyDescent="0.2"/>
    <row r="1401" s="3" customFormat="1" ht="12.75" customHeight="1" x14ac:dyDescent="0.2"/>
    <row r="1402" s="3" customFormat="1" ht="12.75" customHeight="1" x14ac:dyDescent="0.2"/>
    <row r="1403" s="3" customFormat="1" ht="12.75" customHeight="1" x14ac:dyDescent="0.2"/>
    <row r="1404" s="3" customFormat="1" ht="12.75" customHeight="1" x14ac:dyDescent="0.2"/>
    <row r="1405" s="3" customFormat="1" ht="12.75" customHeight="1" x14ac:dyDescent="0.2"/>
    <row r="1406" s="3" customFormat="1" ht="12.75" customHeight="1" x14ac:dyDescent="0.2"/>
    <row r="1407" s="3" customFormat="1" ht="12.75" customHeight="1" x14ac:dyDescent="0.2"/>
    <row r="1408" s="3" customFormat="1" ht="12.75" customHeight="1" x14ac:dyDescent="0.2"/>
    <row r="1409" s="3" customFormat="1" ht="12.75" customHeight="1" x14ac:dyDescent="0.2"/>
    <row r="1410" s="3" customFormat="1" ht="12.75" customHeight="1" x14ac:dyDescent="0.2"/>
    <row r="1411" s="3" customFormat="1" ht="12.75" customHeight="1" x14ac:dyDescent="0.2"/>
    <row r="1412" s="3" customFormat="1" ht="12.75" customHeight="1" x14ac:dyDescent="0.2"/>
    <row r="1413" s="3" customFormat="1" ht="12.75" customHeight="1" x14ac:dyDescent="0.2"/>
    <row r="1414" s="3" customFormat="1" ht="12.75" customHeight="1" x14ac:dyDescent="0.2"/>
    <row r="1415" s="3" customFormat="1" ht="12.75" customHeight="1" x14ac:dyDescent="0.2"/>
    <row r="1416" s="3" customFormat="1" ht="12.75" customHeight="1" x14ac:dyDescent="0.2"/>
    <row r="1417" s="3" customFormat="1" ht="12.75" customHeight="1" x14ac:dyDescent="0.2"/>
    <row r="1418" s="3" customFormat="1" ht="12.75" customHeight="1" x14ac:dyDescent="0.2"/>
    <row r="1419" s="3" customFormat="1" ht="12.75" customHeight="1" x14ac:dyDescent="0.2"/>
    <row r="1420" s="3" customFormat="1" ht="12.75" customHeight="1" x14ac:dyDescent="0.2"/>
    <row r="1421" s="3" customFormat="1" ht="12.75" customHeight="1" x14ac:dyDescent="0.2"/>
    <row r="1422" s="3" customFormat="1" ht="12.75" customHeight="1" x14ac:dyDescent="0.2"/>
    <row r="1423" s="3" customFormat="1" ht="12.75" customHeight="1" x14ac:dyDescent="0.2"/>
    <row r="1424" s="3" customFormat="1" ht="12.75" customHeight="1" x14ac:dyDescent="0.2"/>
    <row r="1425" s="3" customFormat="1" ht="12.75" customHeight="1" x14ac:dyDescent="0.2"/>
    <row r="1426" s="3" customFormat="1" ht="12.75" customHeight="1" x14ac:dyDescent="0.2"/>
    <row r="1427" s="3" customFormat="1" ht="12.75" customHeight="1" x14ac:dyDescent="0.2"/>
    <row r="1428" s="3" customFormat="1" ht="12.75" customHeight="1" x14ac:dyDescent="0.2"/>
    <row r="1429" s="3" customFormat="1" ht="12.75" customHeight="1" x14ac:dyDescent="0.2"/>
    <row r="1430" s="3" customFormat="1" ht="12.75" customHeight="1" x14ac:dyDescent="0.2"/>
    <row r="1431" s="3" customFormat="1" ht="12.75" customHeight="1" x14ac:dyDescent="0.2"/>
    <row r="1432" s="3" customFormat="1" ht="12.75" customHeight="1" x14ac:dyDescent="0.2"/>
    <row r="1433" s="3" customFormat="1" ht="12.75" customHeight="1" x14ac:dyDescent="0.2"/>
    <row r="1434" s="3" customFormat="1" ht="12.75" customHeight="1" x14ac:dyDescent="0.2"/>
    <row r="1435" s="3" customFormat="1" ht="12.75" customHeight="1" x14ac:dyDescent="0.2"/>
    <row r="1436" s="3" customFormat="1" ht="12.75" customHeight="1" x14ac:dyDescent="0.2"/>
    <row r="1437" s="3" customFormat="1" ht="12.75" customHeight="1" x14ac:dyDescent="0.2"/>
    <row r="1438" s="3" customFormat="1" ht="12.75" customHeight="1" x14ac:dyDescent="0.2"/>
    <row r="1439" s="3" customFormat="1" ht="12.75" customHeight="1" x14ac:dyDescent="0.2"/>
    <row r="1440" s="3" customFormat="1" ht="12.75" customHeight="1" x14ac:dyDescent="0.2"/>
    <row r="1441" s="3" customFormat="1" ht="12.75" customHeight="1" x14ac:dyDescent="0.2"/>
    <row r="1442" s="3" customFormat="1" ht="12.75" customHeight="1" x14ac:dyDescent="0.2"/>
    <row r="1443" s="3" customFormat="1" ht="12.75" customHeight="1" x14ac:dyDescent="0.2"/>
    <row r="1444" s="3" customFormat="1" ht="12.75" customHeight="1" x14ac:dyDescent="0.2"/>
    <row r="1445" s="3" customFormat="1" ht="12.75" customHeight="1" x14ac:dyDescent="0.2"/>
    <row r="1446" s="3" customFormat="1" ht="12.75" customHeight="1" x14ac:dyDescent="0.2"/>
    <row r="1447" s="3" customFormat="1" ht="12.75" customHeight="1" x14ac:dyDescent="0.2"/>
    <row r="1448" s="3" customFormat="1" ht="12.75" customHeight="1" x14ac:dyDescent="0.2"/>
    <row r="1449" s="3" customFormat="1" ht="12.75" customHeight="1" x14ac:dyDescent="0.2"/>
    <row r="1450" s="3" customFormat="1" ht="12.75" customHeight="1" x14ac:dyDescent="0.2"/>
    <row r="1451" s="3" customFormat="1" ht="12.75" customHeight="1" x14ac:dyDescent="0.2"/>
    <row r="1452" s="3" customFormat="1" ht="12.75" customHeight="1" x14ac:dyDescent="0.2"/>
    <row r="1453" s="3" customFormat="1" ht="12.75" customHeight="1" x14ac:dyDescent="0.2"/>
    <row r="1454" s="3" customFormat="1" ht="12.75" customHeight="1" x14ac:dyDescent="0.2"/>
    <row r="1455" s="3" customFormat="1" ht="12.75" customHeight="1" x14ac:dyDescent="0.2"/>
    <row r="1456" s="3" customFormat="1" ht="12.75" customHeight="1" x14ac:dyDescent="0.2"/>
    <row r="1457" s="3" customFormat="1" ht="12.75" customHeight="1" x14ac:dyDescent="0.2"/>
    <row r="1458" s="3" customFormat="1" ht="12.75" customHeight="1" x14ac:dyDescent="0.2"/>
    <row r="1459" s="3" customFormat="1" ht="12.75" customHeight="1" x14ac:dyDescent="0.2"/>
    <row r="1460" s="3" customFormat="1" ht="12.75" customHeight="1" x14ac:dyDescent="0.2"/>
    <row r="1461" s="3" customFormat="1" ht="12.75" customHeight="1" x14ac:dyDescent="0.2"/>
    <row r="1462" s="3" customFormat="1" ht="12.75" customHeight="1" x14ac:dyDescent="0.2"/>
    <row r="1463" s="3" customFormat="1" ht="12.75" customHeight="1" x14ac:dyDescent="0.2"/>
    <row r="1464" s="3" customFormat="1" ht="12.75" customHeight="1" x14ac:dyDescent="0.2"/>
    <row r="1465" s="3" customFormat="1" ht="12.75" customHeight="1" x14ac:dyDescent="0.2"/>
    <row r="1466" s="3" customFormat="1" ht="12.75" customHeight="1" x14ac:dyDescent="0.2"/>
    <row r="1467" s="3" customFormat="1" ht="12.75" customHeight="1" x14ac:dyDescent="0.2"/>
    <row r="1468" s="3" customFormat="1" ht="12.75" customHeight="1" x14ac:dyDescent="0.2"/>
    <row r="1469" s="3" customFormat="1" ht="12.75" customHeight="1" x14ac:dyDescent="0.2"/>
    <row r="1470" s="3" customFormat="1" ht="12.75" customHeight="1" x14ac:dyDescent="0.2"/>
    <row r="1471" s="3" customFormat="1" ht="12.75" customHeight="1" x14ac:dyDescent="0.2"/>
    <row r="1472" s="3" customFormat="1" ht="12.75" customHeight="1" x14ac:dyDescent="0.2"/>
    <row r="1473" s="3" customFormat="1" ht="12.75" customHeight="1" x14ac:dyDescent="0.2"/>
    <row r="1474" s="3" customFormat="1" ht="12.75" customHeight="1" x14ac:dyDescent="0.2"/>
    <row r="1475" s="3" customFormat="1" ht="12.75" customHeight="1" x14ac:dyDescent="0.2"/>
    <row r="1476" s="3" customFormat="1" ht="12.75" customHeight="1" x14ac:dyDescent="0.2"/>
    <row r="1477" s="3" customFormat="1" ht="12.75" customHeight="1" x14ac:dyDescent="0.2"/>
    <row r="1478" s="3" customFormat="1" ht="12.75" customHeight="1" x14ac:dyDescent="0.2"/>
    <row r="1479" s="3" customFormat="1" ht="12.75" customHeight="1" x14ac:dyDescent="0.2"/>
    <row r="1480" s="3" customFormat="1" ht="12.75" customHeight="1" x14ac:dyDescent="0.2"/>
    <row r="1481" s="3" customFormat="1" ht="12.75" customHeight="1" x14ac:dyDescent="0.2"/>
    <row r="1482" s="3" customFormat="1" ht="12.75" customHeight="1" x14ac:dyDescent="0.2"/>
    <row r="1483" s="3" customFormat="1" ht="12.75" customHeight="1" x14ac:dyDescent="0.2"/>
    <row r="1484" s="3" customFormat="1" ht="12.75" customHeight="1" x14ac:dyDescent="0.2"/>
    <row r="1485" s="3" customFormat="1" ht="12.75" customHeight="1" x14ac:dyDescent="0.2"/>
    <row r="1486" s="3" customFormat="1" ht="12.75" customHeight="1" x14ac:dyDescent="0.2"/>
    <row r="1487" s="3" customFormat="1" ht="12.75" customHeight="1" x14ac:dyDescent="0.2"/>
    <row r="1488" s="3" customFormat="1" ht="12.75" customHeight="1" x14ac:dyDescent="0.2"/>
    <row r="1489" s="3" customFormat="1" ht="12.75" customHeight="1" x14ac:dyDescent="0.2"/>
    <row r="1490" s="3" customFormat="1" ht="12.75" customHeight="1" x14ac:dyDescent="0.2"/>
    <row r="1491" s="3" customFormat="1" ht="12.75" customHeight="1" x14ac:dyDescent="0.2"/>
    <row r="1492" s="3" customFormat="1" ht="12.75" customHeight="1" x14ac:dyDescent="0.2"/>
    <row r="1493" s="3" customFormat="1" ht="12.75" customHeight="1" x14ac:dyDescent="0.2"/>
    <row r="1494" s="3" customFormat="1" ht="12.75" customHeight="1" x14ac:dyDescent="0.2"/>
    <row r="1495" s="3" customFormat="1" ht="12.75" customHeight="1" x14ac:dyDescent="0.2"/>
    <row r="1496" s="3" customFormat="1" ht="12.75" customHeight="1" x14ac:dyDescent="0.2"/>
    <row r="1497" s="3" customFormat="1" ht="12.75" customHeight="1" x14ac:dyDescent="0.2"/>
    <row r="1498" s="3" customFormat="1" ht="12.75" customHeight="1" x14ac:dyDescent="0.2"/>
    <row r="1499" s="3" customFormat="1" ht="12.75" customHeight="1" x14ac:dyDescent="0.2"/>
    <row r="1500" s="3" customFormat="1" ht="12.75" customHeight="1" x14ac:dyDescent="0.2"/>
    <row r="1501" s="3" customFormat="1" ht="12.75" customHeight="1" x14ac:dyDescent="0.2"/>
    <row r="1502" s="3" customFormat="1" ht="12.75" customHeight="1" x14ac:dyDescent="0.2"/>
    <row r="1503" s="3" customFormat="1" ht="12.75" customHeight="1" x14ac:dyDescent="0.2"/>
    <row r="1504" s="3" customFormat="1" ht="12.75" customHeight="1" x14ac:dyDescent="0.2"/>
    <row r="1505" s="3" customFormat="1" ht="12.75" customHeight="1" x14ac:dyDescent="0.2"/>
    <row r="1506" s="3" customFormat="1" ht="12.75" customHeight="1" x14ac:dyDescent="0.2"/>
    <row r="1507" s="3" customFormat="1" ht="12.75" customHeight="1" x14ac:dyDescent="0.2"/>
    <row r="1508" s="3" customFormat="1" ht="12.75" customHeight="1" x14ac:dyDescent="0.2"/>
    <row r="1509" s="3" customFormat="1" ht="12.75" customHeight="1" x14ac:dyDescent="0.2"/>
    <row r="1510" s="3" customFormat="1" ht="12.75" customHeight="1" x14ac:dyDescent="0.2"/>
    <row r="1511" s="3" customFormat="1" ht="12.75" customHeight="1" x14ac:dyDescent="0.2"/>
    <row r="1512" s="3" customFormat="1" ht="12.75" customHeight="1" x14ac:dyDescent="0.2"/>
    <row r="1513" s="3" customFormat="1" ht="12.75" customHeight="1" x14ac:dyDescent="0.2"/>
    <row r="1514" s="3" customFormat="1" ht="12.75" customHeight="1" x14ac:dyDescent="0.2"/>
    <row r="1515" s="3" customFormat="1" ht="12.75" customHeight="1" x14ac:dyDescent="0.2"/>
    <row r="1516" s="3" customFormat="1" ht="12.75" customHeight="1" x14ac:dyDescent="0.2"/>
    <row r="1517" s="3" customFormat="1" ht="12.75" customHeight="1" x14ac:dyDescent="0.2"/>
    <row r="1518" s="3" customFormat="1" ht="12.75" customHeight="1" x14ac:dyDescent="0.2"/>
    <row r="1519" s="3" customFormat="1" ht="12.75" customHeight="1" x14ac:dyDescent="0.2"/>
    <row r="1520" s="3" customFormat="1" ht="12.75" customHeight="1" x14ac:dyDescent="0.2"/>
    <row r="1521" s="3" customFormat="1" ht="12.75" customHeight="1" x14ac:dyDescent="0.2"/>
    <row r="1522" s="3" customFormat="1" ht="12.75" customHeight="1" x14ac:dyDescent="0.2"/>
    <row r="1523" s="3" customFormat="1" ht="12.75" customHeight="1" x14ac:dyDescent="0.2"/>
    <row r="1524" s="3" customFormat="1" ht="12.75" customHeight="1" x14ac:dyDescent="0.2"/>
    <row r="1525" s="3" customFormat="1" ht="12.75" customHeight="1" x14ac:dyDescent="0.2"/>
    <row r="1526" s="3" customFormat="1" ht="12.75" customHeight="1" x14ac:dyDescent="0.2"/>
    <row r="1527" s="3" customFormat="1" ht="12.75" customHeight="1" x14ac:dyDescent="0.2"/>
    <row r="1528" s="3" customFormat="1" ht="12.75" customHeight="1" x14ac:dyDescent="0.2"/>
    <row r="1529" s="3" customFormat="1" ht="12.75" customHeight="1" x14ac:dyDescent="0.2"/>
    <row r="1530" s="3" customFormat="1" ht="12.75" customHeight="1" x14ac:dyDescent="0.2"/>
    <row r="1531" s="3" customFormat="1" ht="12.75" customHeight="1" x14ac:dyDescent="0.2"/>
    <row r="1532" s="3" customFormat="1" ht="12.75" customHeight="1" x14ac:dyDescent="0.2"/>
    <row r="1533" s="3" customFormat="1" ht="12.75" customHeight="1" x14ac:dyDescent="0.2"/>
    <row r="1534" s="3" customFormat="1" ht="12.75" customHeight="1" x14ac:dyDescent="0.2"/>
    <row r="1535" s="3" customFormat="1" ht="12.75" customHeight="1" x14ac:dyDescent="0.2"/>
    <row r="1536" s="3" customFormat="1" ht="12.75" customHeight="1" x14ac:dyDescent="0.2"/>
    <row r="1537" s="3" customFormat="1" ht="12.75" customHeight="1" x14ac:dyDescent="0.2"/>
    <row r="1538" s="3" customFormat="1" ht="12.75" customHeight="1" x14ac:dyDescent="0.2"/>
    <row r="1539" s="3" customFormat="1" ht="12.75" customHeight="1" x14ac:dyDescent="0.2"/>
    <row r="1540" s="3" customFormat="1" ht="12.75" customHeight="1" x14ac:dyDescent="0.2"/>
    <row r="1541" s="3" customFormat="1" ht="12.75" customHeight="1" x14ac:dyDescent="0.2"/>
    <row r="1542" s="3" customFormat="1" ht="12.75" customHeight="1" x14ac:dyDescent="0.2"/>
    <row r="1543" s="3" customFormat="1" ht="12.75" customHeight="1" x14ac:dyDescent="0.2"/>
    <row r="1544" s="3" customFormat="1" ht="12.75" customHeight="1" x14ac:dyDescent="0.2"/>
    <row r="1545" s="3" customFormat="1" ht="12.75" customHeight="1" x14ac:dyDescent="0.2"/>
    <row r="1546" s="3" customFormat="1" ht="12.75" customHeight="1" x14ac:dyDescent="0.2"/>
    <row r="1547" s="3" customFormat="1" ht="12.75" customHeight="1" x14ac:dyDescent="0.2"/>
    <row r="1548" s="3" customFormat="1" ht="12.75" customHeight="1" x14ac:dyDescent="0.2"/>
    <row r="1549" s="3" customFormat="1" ht="12.75" customHeight="1" x14ac:dyDescent="0.2"/>
    <row r="1550" s="3" customFormat="1" ht="12.75" customHeight="1" x14ac:dyDescent="0.2"/>
    <row r="1551" s="3" customFormat="1" ht="12.75" customHeight="1" x14ac:dyDescent="0.2"/>
    <row r="1552" s="3" customFormat="1" ht="12.75" customHeight="1" x14ac:dyDescent="0.2"/>
    <row r="1553" s="3" customFormat="1" ht="12.75" customHeight="1" x14ac:dyDescent="0.2"/>
    <row r="1554" s="3" customFormat="1" ht="12.75" customHeight="1" x14ac:dyDescent="0.2"/>
    <row r="1555" s="3" customFormat="1" ht="12.75" customHeight="1" x14ac:dyDescent="0.2"/>
    <row r="1556" s="3" customFormat="1" ht="12.75" customHeight="1" x14ac:dyDescent="0.2"/>
    <row r="1557" s="3" customFormat="1" ht="12.75" customHeight="1" x14ac:dyDescent="0.2"/>
    <row r="1558" s="3" customFormat="1" ht="12.75" customHeight="1" x14ac:dyDescent="0.2"/>
    <row r="1559" s="3" customFormat="1" ht="12.75" customHeight="1" x14ac:dyDescent="0.2"/>
    <row r="1560" s="3" customFormat="1" ht="12.75" customHeight="1" x14ac:dyDescent="0.2"/>
    <row r="1561" s="3" customFormat="1" ht="12.75" customHeight="1" x14ac:dyDescent="0.2"/>
    <row r="1562" s="3" customFormat="1" ht="12.75" customHeight="1" x14ac:dyDescent="0.2"/>
    <row r="1563" s="3" customFormat="1" ht="12.75" customHeight="1" x14ac:dyDescent="0.2"/>
    <row r="1564" s="3" customFormat="1" ht="12.75" customHeight="1" x14ac:dyDescent="0.2"/>
    <row r="1565" s="3" customFormat="1" ht="12.75" customHeight="1" x14ac:dyDescent="0.2"/>
    <row r="1566" s="3" customFormat="1" ht="12.75" customHeight="1" x14ac:dyDescent="0.2"/>
    <row r="1567" s="3" customFormat="1" ht="12.75" customHeight="1" x14ac:dyDescent="0.2"/>
    <row r="1568" s="3" customFormat="1" ht="12.75" customHeight="1" x14ac:dyDescent="0.2"/>
    <row r="1569" s="3" customFormat="1" ht="12.75" customHeight="1" x14ac:dyDescent="0.2"/>
    <row r="1570" s="3" customFormat="1" ht="12.75" customHeight="1" x14ac:dyDescent="0.2"/>
    <row r="1571" s="3" customFormat="1" ht="12.75" customHeight="1" x14ac:dyDescent="0.2"/>
    <row r="1572" s="3" customFormat="1" ht="12.75" customHeight="1" x14ac:dyDescent="0.2"/>
    <row r="1573" s="3" customFormat="1" ht="12.75" customHeight="1" x14ac:dyDescent="0.2"/>
    <row r="1574" s="3" customFormat="1" ht="12.75" customHeight="1" x14ac:dyDescent="0.2"/>
    <row r="1575" s="3" customFormat="1" ht="12.75" customHeight="1" x14ac:dyDescent="0.2"/>
    <row r="1576" s="3" customFormat="1" ht="12.75" customHeight="1" x14ac:dyDescent="0.2"/>
    <row r="1577" s="3" customFormat="1" ht="12.75" customHeight="1" x14ac:dyDescent="0.2"/>
    <row r="1578" s="3" customFormat="1" ht="12.75" customHeight="1" x14ac:dyDescent="0.2"/>
    <row r="1579" s="3" customFormat="1" ht="12.75" customHeight="1" x14ac:dyDescent="0.2"/>
    <row r="1580" s="3" customFormat="1" ht="12.75" customHeight="1" x14ac:dyDescent="0.2"/>
    <row r="1581" s="3" customFormat="1" ht="12.75" customHeight="1" x14ac:dyDescent="0.2"/>
    <row r="1582" s="3" customFormat="1" ht="12.75" customHeight="1" x14ac:dyDescent="0.2"/>
    <row r="1583" s="3" customFormat="1" ht="12.75" customHeight="1" x14ac:dyDescent="0.2"/>
    <row r="1584" s="3" customFormat="1" ht="12.75" customHeight="1" x14ac:dyDescent="0.2"/>
    <row r="1585" s="3" customFormat="1" ht="12.75" customHeight="1" x14ac:dyDescent="0.2"/>
    <row r="1586" s="3" customFormat="1" ht="12.75" customHeight="1" x14ac:dyDescent="0.2"/>
    <row r="1587" s="3" customFormat="1" ht="12.75" customHeight="1" x14ac:dyDescent="0.2"/>
    <row r="1588" s="3" customFormat="1" ht="12.75" customHeight="1" x14ac:dyDescent="0.2"/>
    <row r="1589" s="3" customFormat="1" ht="12.75" customHeight="1" x14ac:dyDescent="0.2"/>
    <row r="1590" s="3" customFormat="1" ht="12.75" customHeight="1" x14ac:dyDescent="0.2"/>
    <row r="1591" s="3" customFormat="1" ht="12.75" customHeight="1" x14ac:dyDescent="0.2"/>
    <row r="1592" s="3" customFormat="1" ht="12.75" customHeight="1" x14ac:dyDescent="0.2"/>
    <row r="1593" s="3" customFormat="1" ht="12.75" customHeight="1" x14ac:dyDescent="0.2"/>
    <row r="1594" s="3" customFormat="1" ht="12.75" customHeight="1" x14ac:dyDescent="0.2"/>
    <row r="1595" s="3" customFormat="1" ht="12.75" customHeight="1" x14ac:dyDescent="0.2"/>
    <row r="1596" s="3" customFormat="1" ht="12.75" customHeight="1" x14ac:dyDescent="0.2"/>
    <row r="1597" s="3" customFormat="1" ht="12.75" customHeight="1" x14ac:dyDescent="0.2"/>
    <row r="1598" s="3" customFormat="1" ht="12.75" customHeight="1" x14ac:dyDescent="0.2"/>
    <row r="1599" s="3" customFormat="1" ht="12.75" customHeight="1" x14ac:dyDescent="0.2"/>
    <row r="1600" s="3" customFormat="1" ht="12.75" customHeight="1" x14ac:dyDescent="0.2"/>
    <row r="1601" s="3" customFormat="1" ht="12.75" customHeight="1" x14ac:dyDescent="0.2"/>
    <row r="1602" s="3" customFormat="1" ht="12.75" customHeight="1" x14ac:dyDescent="0.2"/>
    <row r="1603" s="3" customFormat="1" ht="12.75" customHeight="1" x14ac:dyDescent="0.2"/>
    <row r="1604" s="3" customFormat="1" ht="12.75" customHeight="1" x14ac:dyDescent="0.2"/>
    <row r="1605" s="3" customFormat="1" ht="12.75" customHeight="1" x14ac:dyDescent="0.2"/>
    <row r="1606" s="3" customFormat="1" ht="12.75" customHeight="1" x14ac:dyDescent="0.2"/>
    <row r="1607" s="3" customFormat="1" ht="12.75" customHeight="1" x14ac:dyDescent="0.2"/>
    <row r="1608" s="3" customFormat="1" ht="12.75" customHeight="1" x14ac:dyDescent="0.2"/>
    <row r="1609" s="3" customFormat="1" ht="12.75" customHeight="1" x14ac:dyDescent="0.2"/>
    <row r="1610" s="3" customFormat="1" ht="12.75" customHeight="1" x14ac:dyDescent="0.2"/>
    <row r="1611" s="3" customFormat="1" ht="12.75" customHeight="1" x14ac:dyDescent="0.2"/>
    <row r="1612" s="3" customFormat="1" ht="12.75" customHeight="1" x14ac:dyDescent="0.2"/>
    <row r="1613" s="3" customFormat="1" ht="12.75" customHeight="1" x14ac:dyDescent="0.2"/>
    <row r="1614" s="3" customFormat="1" ht="12.75" customHeight="1" x14ac:dyDescent="0.2"/>
    <row r="1615" s="3" customFormat="1" ht="12.75" customHeight="1" x14ac:dyDescent="0.2"/>
    <row r="1616" s="3" customFormat="1" ht="12.75" customHeight="1" x14ac:dyDescent="0.2"/>
    <row r="1617" s="3" customFormat="1" ht="12.75" customHeight="1" x14ac:dyDescent="0.2"/>
    <row r="1618" s="3" customFormat="1" ht="12.75" customHeight="1" x14ac:dyDescent="0.2"/>
    <row r="1619" s="3" customFormat="1" ht="12.75" customHeight="1" x14ac:dyDescent="0.2"/>
    <row r="1620" s="3" customFormat="1" ht="12.75" customHeight="1" x14ac:dyDescent="0.2"/>
    <row r="1621" s="3" customFormat="1" ht="12.75" customHeight="1" x14ac:dyDescent="0.2"/>
    <row r="1622" s="3" customFormat="1" ht="12.75" customHeight="1" x14ac:dyDescent="0.2"/>
    <row r="1623" s="3" customFormat="1" ht="12.75" customHeight="1" x14ac:dyDescent="0.2"/>
    <row r="1624" s="3" customFormat="1" ht="12.75" customHeight="1" x14ac:dyDescent="0.2"/>
    <row r="1625" s="3" customFormat="1" ht="12.75" customHeight="1" x14ac:dyDescent="0.2"/>
    <row r="1626" s="3" customFormat="1" ht="12.75" customHeight="1" x14ac:dyDescent="0.2"/>
    <row r="1627" s="3" customFormat="1" ht="12.75" customHeight="1" x14ac:dyDescent="0.2"/>
    <row r="1628" s="3" customFormat="1" ht="12.75" customHeight="1" x14ac:dyDescent="0.2"/>
    <row r="1629" s="3" customFormat="1" ht="12.75" customHeight="1" x14ac:dyDescent="0.2"/>
    <row r="1630" s="3" customFormat="1" ht="12.75" customHeight="1" x14ac:dyDescent="0.2"/>
    <row r="1631" s="3" customFormat="1" ht="12.75" customHeight="1" x14ac:dyDescent="0.2"/>
    <row r="1632" s="3" customFormat="1" ht="12.75" customHeight="1" x14ac:dyDescent="0.2"/>
    <row r="1633" s="3" customFormat="1" ht="12.75" customHeight="1" x14ac:dyDescent="0.2"/>
    <row r="1634" s="3" customFormat="1" ht="12.75" customHeight="1" x14ac:dyDescent="0.2"/>
    <row r="1635" s="3" customFormat="1" ht="12.75" customHeight="1" x14ac:dyDescent="0.2"/>
    <row r="1636" s="3" customFormat="1" ht="12.75" customHeight="1" x14ac:dyDescent="0.2"/>
    <row r="1637" s="3" customFormat="1" ht="12.75" customHeight="1" x14ac:dyDescent="0.2"/>
    <row r="1638" s="3" customFormat="1" ht="12.75" customHeight="1" x14ac:dyDescent="0.2"/>
    <row r="1639" s="3" customFormat="1" ht="12.75" customHeight="1" x14ac:dyDescent="0.2"/>
    <row r="1640" s="3" customFormat="1" ht="12.75" customHeight="1" x14ac:dyDescent="0.2"/>
    <row r="1641" s="3" customFormat="1" ht="12.75" customHeight="1" x14ac:dyDescent="0.2"/>
    <row r="1642" s="3" customFormat="1" ht="12.75" customHeight="1" x14ac:dyDescent="0.2"/>
    <row r="1643" s="3" customFormat="1" ht="12.75" customHeight="1" x14ac:dyDescent="0.2"/>
    <row r="1644" s="3" customFormat="1" ht="12.75" customHeight="1" x14ac:dyDescent="0.2"/>
    <row r="1645" s="3" customFormat="1" ht="12.75" customHeight="1" x14ac:dyDescent="0.2"/>
    <row r="1646" s="3" customFormat="1" ht="12.75" customHeight="1" x14ac:dyDescent="0.2"/>
    <row r="1647" s="3" customFormat="1" ht="12.75" customHeight="1" x14ac:dyDescent="0.2"/>
    <row r="1648" s="3" customFormat="1" ht="12.75" customHeight="1" x14ac:dyDescent="0.2"/>
    <row r="1649" s="3" customFormat="1" ht="12.75" customHeight="1" x14ac:dyDescent="0.2"/>
    <row r="1650" s="3" customFormat="1" ht="12.75" customHeight="1" x14ac:dyDescent="0.2"/>
    <row r="1651" s="3" customFormat="1" ht="12.75" customHeight="1" x14ac:dyDescent="0.2"/>
    <row r="1652" s="3" customFormat="1" ht="12.75" customHeight="1" x14ac:dyDescent="0.2"/>
    <row r="1653" s="3" customFormat="1" ht="12.75" customHeight="1" x14ac:dyDescent="0.2"/>
    <row r="1654" s="3" customFormat="1" ht="12.75" customHeight="1" x14ac:dyDescent="0.2"/>
    <row r="1655" s="3" customFormat="1" ht="12.75" customHeight="1" x14ac:dyDescent="0.2"/>
    <row r="1656" s="3" customFormat="1" ht="12.75" customHeight="1" x14ac:dyDescent="0.2"/>
    <row r="1657" s="3" customFormat="1" ht="12.75" customHeight="1" x14ac:dyDescent="0.2"/>
    <row r="1658" s="3" customFormat="1" ht="12.75" customHeight="1" x14ac:dyDescent="0.2"/>
    <row r="1659" s="3" customFormat="1" ht="12.75" customHeight="1" x14ac:dyDescent="0.2"/>
    <row r="1660" s="3" customFormat="1" ht="12.75" customHeight="1" x14ac:dyDescent="0.2"/>
    <row r="1661" s="3" customFormat="1" ht="12.75" customHeight="1" x14ac:dyDescent="0.2"/>
    <row r="1662" s="3" customFormat="1" ht="12.75" customHeight="1" x14ac:dyDescent="0.2"/>
    <row r="1663" s="3" customFormat="1" ht="12.75" customHeight="1" x14ac:dyDescent="0.2"/>
    <row r="1664" s="3" customFormat="1" ht="12.75" customHeight="1" x14ac:dyDescent="0.2"/>
    <row r="1665" s="3" customFormat="1" ht="12.75" customHeight="1" x14ac:dyDescent="0.2"/>
    <row r="1666" s="3" customFormat="1" ht="12.75" customHeight="1" x14ac:dyDescent="0.2"/>
    <row r="1667" s="3" customFormat="1" ht="12.75" customHeight="1" x14ac:dyDescent="0.2"/>
    <row r="1668" s="3" customFormat="1" ht="12.75" customHeight="1" x14ac:dyDescent="0.2"/>
    <row r="1669" s="3" customFormat="1" ht="12.75" customHeight="1" x14ac:dyDescent="0.2"/>
    <row r="1670" s="3" customFormat="1" ht="12.75" customHeight="1" x14ac:dyDescent="0.2"/>
    <row r="1671" s="3" customFormat="1" ht="12.75" customHeight="1" x14ac:dyDescent="0.2"/>
    <row r="1672" s="3" customFormat="1" ht="12.75" customHeight="1" x14ac:dyDescent="0.2"/>
    <row r="1673" s="3" customFormat="1" ht="12.75" customHeight="1" x14ac:dyDescent="0.2"/>
    <row r="1674" s="3" customFormat="1" ht="12.75" customHeight="1" x14ac:dyDescent="0.2"/>
    <row r="1675" s="3" customFormat="1" ht="12.75" customHeight="1" x14ac:dyDescent="0.2"/>
    <row r="1676" s="3" customFormat="1" ht="12.75" customHeight="1" x14ac:dyDescent="0.2"/>
    <row r="1677" s="3" customFormat="1" ht="12.75" customHeight="1" x14ac:dyDescent="0.2"/>
    <row r="1678" s="3" customFormat="1" ht="12.75" customHeight="1" x14ac:dyDescent="0.2"/>
    <row r="1679" s="3" customFormat="1" ht="12.75" customHeight="1" x14ac:dyDescent="0.2"/>
    <row r="1680" s="3" customFormat="1" ht="12.75" customHeight="1" x14ac:dyDescent="0.2"/>
    <row r="1681" s="3" customFormat="1" ht="12.75" customHeight="1" x14ac:dyDescent="0.2"/>
    <row r="1682" s="3" customFormat="1" ht="12.75" customHeight="1" x14ac:dyDescent="0.2"/>
    <row r="1683" s="3" customFormat="1" ht="12.75" customHeight="1" x14ac:dyDescent="0.2"/>
    <row r="1684" s="3" customFormat="1" ht="12.75" customHeight="1" x14ac:dyDescent="0.2"/>
    <row r="1685" s="3" customFormat="1" ht="12.75" customHeight="1" x14ac:dyDescent="0.2"/>
    <row r="1686" s="3" customFormat="1" ht="12.75" customHeight="1" x14ac:dyDescent="0.2"/>
    <row r="1687" s="3" customFormat="1" ht="12.75" customHeight="1" x14ac:dyDescent="0.2"/>
    <row r="1688" s="3" customFormat="1" ht="12.75" customHeight="1" x14ac:dyDescent="0.2"/>
    <row r="1689" s="3" customFormat="1" ht="12.75" customHeight="1" x14ac:dyDescent="0.2"/>
    <row r="1690" s="3" customFormat="1" ht="12.75" customHeight="1" x14ac:dyDescent="0.2"/>
    <row r="1691" s="3" customFormat="1" ht="12.75" customHeight="1" x14ac:dyDescent="0.2"/>
    <row r="1692" s="3" customFormat="1" ht="12.75" customHeight="1" x14ac:dyDescent="0.2"/>
    <row r="1693" s="3" customFormat="1" ht="12.75" customHeight="1" x14ac:dyDescent="0.2"/>
    <row r="1694" s="3" customFormat="1" ht="12.75" customHeight="1" x14ac:dyDescent="0.2"/>
    <row r="1695" s="3" customFormat="1" ht="12.75" customHeight="1" x14ac:dyDescent="0.2"/>
    <row r="1696" s="3" customFormat="1" ht="12.75" customHeight="1" x14ac:dyDescent="0.2"/>
    <row r="1697" s="3" customFormat="1" ht="12.75" customHeight="1" x14ac:dyDescent="0.2"/>
    <row r="1698" s="3" customFormat="1" ht="12.75" customHeight="1" x14ac:dyDescent="0.2"/>
    <row r="1699" s="3" customFormat="1" ht="12.75" customHeight="1" x14ac:dyDescent="0.2"/>
    <row r="1700" s="3" customFormat="1" ht="12.75" customHeight="1" x14ac:dyDescent="0.2"/>
    <row r="1701" s="3" customFormat="1" ht="12.75" customHeight="1" x14ac:dyDescent="0.2"/>
    <row r="1702" s="3" customFormat="1" ht="12.75" customHeight="1" x14ac:dyDescent="0.2"/>
    <row r="1703" s="3" customFormat="1" ht="12.75" customHeight="1" x14ac:dyDescent="0.2"/>
    <row r="1704" s="3" customFormat="1" ht="12.75" customHeight="1" x14ac:dyDescent="0.2"/>
    <row r="1705" s="3" customFormat="1" ht="12.75" customHeight="1" x14ac:dyDescent="0.2"/>
    <row r="1706" s="3" customFormat="1" ht="12.75" customHeight="1" x14ac:dyDescent="0.2"/>
    <row r="1707" s="3" customFormat="1" ht="12.75" customHeight="1" x14ac:dyDescent="0.2"/>
    <row r="1708" s="3" customFormat="1" ht="12.75" customHeight="1" x14ac:dyDescent="0.2"/>
    <row r="1709" s="3" customFormat="1" ht="12.75" customHeight="1" x14ac:dyDescent="0.2"/>
    <row r="1710" s="3" customFormat="1" ht="12.75" customHeight="1" x14ac:dyDescent="0.2"/>
    <row r="1711" s="3" customFormat="1" ht="12.75" customHeight="1" x14ac:dyDescent="0.2"/>
    <row r="1712" s="3" customFormat="1" ht="12.75" customHeight="1" x14ac:dyDescent="0.2"/>
    <row r="1713" s="3" customFormat="1" ht="12.75" customHeight="1" x14ac:dyDescent="0.2"/>
    <row r="1714" s="3" customFormat="1" ht="12.75" customHeight="1" x14ac:dyDescent="0.2"/>
    <row r="1715" s="3" customFormat="1" ht="12.75" customHeight="1" x14ac:dyDescent="0.2"/>
    <row r="1716" s="3" customFormat="1" ht="12.75" customHeight="1" x14ac:dyDescent="0.2"/>
    <row r="1717" s="3" customFormat="1" ht="12.75" customHeight="1" x14ac:dyDescent="0.2"/>
    <row r="1718" s="3" customFormat="1" ht="12.75" customHeight="1" x14ac:dyDescent="0.2"/>
    <row r="1719" s="3" customFormat="1" ht="12.75" customHeight="1" x14ac:dyDescent="0.2"/>
    <row r="1720" s="3" customFormat="1" ht="12.75" customHeight="1" x14ac:dyDescent="0.2"/>
    <row r="1721" s="3" customFormat="1" ht="12.75" customHeight="1" x14ac:dyDescent="0.2"/>
    <row r="1722" s="3" customFormat="1" ht="12.75" customHeight="1" x14ac:dyDescent="0.2"/>
    <row r="1723" s="3" customFormat="1" ht="12.75" customHeight="1" x14ac:dyDescent="0.2"/>
    <row r="1724" s="3" customFormat="1" ht="12.75" customHeight="1" x14ac:dyDescent="0.2"/>
    <row r="1725" s="3" customFormat="1" ht="12.75" customHeight="1" x14ac:dyDescent="0.2"/>
    <row r="1726" s="3" customFormat="1" ht="12.75" customHeight="1" x14ac:dyDescent="0.2"/>
    <row r="1727" s="3" customFormat="1" ht="12.75" customHeight="1" x14ac:dyDescent="0.2"/>
    <row r="1728" s="3" customFormat="1" ht="12.75" customHeight="1" x14ac:dyDescent="0.2"/>
    <row r="1729" s="3" customFormat="1" ht="12.75" customHeight="1" x14ac:dyDescent="0.2"/>
    <row r="1730" s="3" customFormat="1" ht="12.75" customHeight="1" x14ac:dyDescent="0.2"/>
    <row r="1731" s="3" customFormat="1" ht="12.75" customHeight="1" x14ac:dyDescent="0.2"/>
    <row r="1732" s="3" customFormat="1" ht="12.75" customHeight="1" x14ac:dyDescent="0.2"/>
    <row r="1733" s="3" customFormat="1" ht="12.75" customHeight="1" x14ac:dyDescent="0.2"/>
    <row r="1734" s="3" customFormat="1" ht="12.75" customHeight="1" x14ac:dyDescent="0.2"/>
    <row r="1735" s="3" customFormat="1" ht="12.75" customHeight="1" x14ac:dyDescent="0.2"/>
    <row r="1736" s="3" customFormat="1" ht="12.75" customHeight="1" x14ac:dyDescent="0.2"/>
    <row r="1737" s="3" customFormat="1" ht="12.75" customHeight="1" x14ac:dyDescent="0.2"/>
    <row r="1738" s="3" customFormat="1" ht="12.75" customHeight="1" x14ac:dyDescent="0.2"/>
    <row r="1739" s="3" customFormat="1" ht="12.75" customHeight="1" x14ac:dyDescent="0.2"/>
    <row r="1740" s="3" customFormat="1" ht="12.75" customHeight="1" x14ac:dyDescent="0.2"/>
    <row r="1741" s="3" customFormat="1" ht="12.75" customHeight="1" x14ac:dyDescent="0.2"/>
    <row r="1742" s="3" customFormat="1" ht="12.75" customHeight="1" x14ac:dyDescent="0.2"/>
    <row r="1743" s="3" customFormat="1" ht="12.75" customHeight="1" x14ac:dyDescent="0.2"/>
    <row r="1744" s="3" customFormat="1" ht="12.75" customHeight="1" x14ac:dyDescent="0.2"/>
    <row r="1745" s="3" customFormat="1" ht="12.75" customHeight="1" x14ac:dyDescent="0.2"/>
    <row r="1746" s="3" customFormat="1" ht="12.75" customHeight="1" x14ac:dyDescent="0.2"/>
    <row r="1747" s="3" customFormat="1" ht="12.75" customHeight="1" x14ac:dyDescent="0.2"/>
    <row r="1748" s="3" customFormat="1" ht="12.75" customHeight="1" x14ac:dyDescent="0.2"/>
    <row r="1749" s="3" customFormat="1" ht="12.75" customHeight="1" x14ac:dyDescent="0.2"/>
    <row r="1750" s="3" customFormat="1" ht="12.75" customHeight="1" x14ac:dyDescent="0.2"/>
    <row r="1751" s="3" customFormat="1" ht="12.75" customHeight="1" x14ac:dyDescent="0.2"/>
    <row r="1752" s="3" customFormat="1" ht="12.75" customHeight="1" x14ac:dyDescent="0.2"/>
    <row r="1753" s="3" customFormat="1" ht="12.75" customHeight="1" x14ac:dyDescent="0.2"/>
    <row r="1754" s="3" customFormat="1" ht="12.75" customHeight="1" x14ac:dyDescent="0.2"/>
    <row r="1755" s="3" customFormat="1" ht="12.75" customHeight="1" x14ac:dyDescent="0.2"/>
    <row r="1756" s="3" customFormat="1" ht="12.75" customHeight="1" x14ac:dyDescent="0.2"/>
    <row r="1757" s="3" customFormat="1" ht="12.75" customHeight="1" x14ac:dyDescent="0.2"/>
    <row r="1758" s="3" customFormat="1" ht="12.75" customHeight="1" x14ac:dyDescent="0.2"/>
    <row r="1759" s="3" customFormat="1" ht="12.75" customHeight="1" x14ac:dyDescent="0.2"/>
    <row r="1760" s="3" customFormat="1" ht="12.75" customHeight="1" x14ac:dyDescent="0.2"/>
    <row r="1761" s="3" customFormat="1" ht="12.75" customHeight="1" x14ac:dyDescent="0.2"/>
    <row r="1762" s="3" customFormat="1" ht="12.75" customHeight="1" x14ac:dyDescent="0.2"/>
    <row r="1763" s="3" customFormat="1" ht="12.75" customHeight="1" x14ac:dyDescent="0.2"/>
    <row r="1764" s="3" customFormat="1" ht="12.75" customHeight="1" x14ac:dyDescent="0.2"/>
    <row r="1765" s="3" customFormat="1" ht="12.75" customHeight="1" x14ac:dyDescent="0.2"/>
    <row r="1766" s="3" customFormat="1" ht="12.75" customHeight="1" x14ac:dyDescent="0.2"/>
    <row r="1767" s="3" customFormat="1" ht="12.75" customHeight="1" x14ac:dyDescent="0.2"/>
    <row r="1768" s="3" customFormat="1" ht="12.75" customHeight="1" x14ac:dyDescent="0.2"/>
    <row r="1769" s="3" customFormat="1" ht="12.75" customHeight="1" x14ac:dyDescent="0.2"/>
    <row r="1770" s="3" customFormat="1" ht="12.75" customHeight="1" x14ac:dyDescent="0.2"/>
    <row r="1771" s="3" customFormat="1" ht="12.75" customHeight="1" x14ac:dyDescent="0.2"/>
    <row r="1772" s="3" customFormat="1" ht="12.75" customHeight="1" x14ac:dyDescent="0.2"/>
    <row r="1773" s="3" customFormat="1" ht="12.75" customHeight="1" x14ac:dyDescent="0.2"/>
    <row r="1774" s="3" customFormat="1" ht="12.75" customHeight="1" x14ac:dyDescent="0.2"/>
    <row r="1775" s="3" customFormat="1" ht="12.75" customHeight="1" x14ac:dyDescent="0.2"/>
    <row r="1776" s="3" customFormat="1" ht="12.75" customHeight="1" x14ac:dyDescent="0.2"/>
    <row r="1777" s="3" customFormat="1" ht="12.75" customHeight="1" x14ac:dyDescent="0.2"/>
    <row r="1778" s="3" customFormat="1" ht="12.75" customHeight="1" x14ac:dyDescent="0.2"/>
    <row r="1779" s="3" customFormat="1" ht="12.75" customHeight="1" x14ac:dyDescent="0.2"/>
    <row r="1780" s="3" customFormat="1" ht="12.75" customHeight="1" x14ac:dyDescent="0.2"/>
    <row r="1781" s="3" customFormat="1" ht="12.75" customHeight="1" x14ac:dyDescent="0.2"/>
    <row r="1782" s="3" customFormat="1" ht="12.75" customHeight="1" x14ac:dyDescent="0.2"/>
    <row r="1783" s="3" customFormat="1" ht="12.75" customHeight="1" x14ac:dyDescent="0.2"/>
    <row r="1784" s="3" customFormat="1" ht="12.75" customHeight="1" x14ac:dyDescent="0.2"/>
    <row r="1785" s="3" customFormat="1" ht="12.75" customHeight="1" x14ac:dyDescent="0.2"/>
    <row r="1786" s="3" customFormat="1" ht="12.75" customHeight="1" x14ac:dyDescent="0.2"/>
    <row r="1787" s="3" customFormat="1" ht="12.75" customHeight="1" x14ac:dyDescent="0.2"/>
    <row r="1788" s="3" customFormat="1" ht="12.75" customHeight="1" x14ac:dyDescent="0.2"/>
    <row r="1789" s="3" customFormat="1" ht="12.75" customHeight="1" x14ac:dyDescent="0.2"/>
    <row r="1790" s="3" customFormat="1" ht="12.75" customHeight="1" x14ac:dyDescent="0.2"/>
    <row r="1791" s="3" customFormat="1" ht="12.75" customHeight="1" x14ac:dyDescent="0.2"/>
    <row r="1792" s="3" customFormat="1" ht="12.75" customHeight="1" x14ac:dyDescent="0.2"/>
    <row r="1793" s="3" customFormat="1" ht="12.75" customHeight="1" x14ac:dyDescent="0.2"/>
    <row r="1794" s="3" customFormat="1" ht="12.75" customHeight="1" x14ac:dyDescent="0.2"/>
    <row r="1795" s="3" customFormat="1" ht="12.75" customHeight="1" x14ac:dyDescent="0.2"/>
    <row r="1796" s="3" customFormat="1" ht="12.75" customHeight="1" x14ac:dyDescent="0.2"/>
    <row r="1797" s="3" customFormat="1" ht="12.75" customHeight="1" x14ac:dyDescent="0.2"/>
    <row r="1798" s="3" customFormat="1" ht="12.75" customHeight="1" x14ac:dyDescent="0.2"/>
    <row r="1799" s="3" customFormat="1" ht="12.75" customHeight="1" x14ac:dyDescent="0.2"/>
    <row r="1800" s="3" customFormat="1" ht="12.75" customHeight="1" x14ac:dyDescent="0.2"/>
    <row r="1801" s="3" customFormat="1" ht="12.75" customHeight="1" x14ac:dyDescent="0.2"/>
    <row r="1802" s="3" customFormat="1" ht="12.75" customHeight="1" x14ac:dyDescent="0.2"/>
    <row r="1803" s="3" customFormat="1" ht="12.75" customHeight="1" x14ac:dyDescent="0.2"/>
    <row r="1804" s="3" customFormat="1" ht="12.75" customHeight="1" x14ac:dyDescent="0.2"/>
    <row r="1805" s="3" customFormat="1" ht="12.75" customHeight="1" x14ac:dyDescent="0.2"/>
    <row r="1806" s="3" customFormat="1" ht="12.75" customHeight="1" x14ac:dyDescent="0.2"/>
    <row r="1807" s="3" customFormat="1" ht="12.75" customHeight="1" x14ac:dyDescent="0.2"/>
    <row r="1808" s="3" customFormat="1" ht="12.75" customHeight="1" x14ac:dyDescent="0.2"/>
    <row r="1809" s="3" customFormat="1" ht="12.75" customHeight="1" x14ac:dyDescent="0.2"/>
    <row r="1810" s="3" customFormat="1" ht="12.75" customHeight="1" x14ac:dyDescent="0.2"/>
    <row r="1811" s="3" customFormat="1" ht="12.75" customHeight="1" x14ac:dyDescent="0.2"/>
    <row r="1812" s="3" customFormat="1" ht="12.75" customHeight="1" x14ac:dyDescent="0.2"/>
    <row r="1813" s="3" customFormat="1" ht="12.75" customHeight="1" x14ac:dyDescent="0.2"/>
    <row r="1814" s="3" customFormat="1" ht="12.75" customHeight="1" x14ac:dyDescent="0.2"/>
    <row r="1815" s="3" customFormat="1" ht="12.75" customHeight="1" x14ac:dyDescent="0.2"/>
    <row r="1816" s="3" customFormat="1" ht="12.75" customHeight="1" x14ac:dyDescent="0.2"/>
    <row r="1817" s="3" customFormat="1" ht="12.75" customHeight="1" x14ac:dyDescent="0.2"/>
    <row r="1818" s="3" customFormat="1" ht="12.75" customHeight="1" x14ac:dyDescent="0.2"/>
    <row r="1819" s="3" customFormat="1" ht="12.75" customHeight="1" x14ac:dyDescent="0.2"/>
    <row r="1820" s="3" customFormat="1" ht="12.75" customHeight="1" x14ac:dyDescent="0.2"/>
    <row r="1821" s="3" customFormat="1" ht="12.75" customHeight="1" x14ac:dyDescent="0.2"/>
    <row r="1822" s="3" customFormat="1" ht="12.75" customHeight="1" x14ac:dyDescent="0.2"/>
    <row r="1823" s="3" customFormat="1" ht="12.75" customHeight="1" x14ac:dyDescent="0.2"/>
    <row r="1824" s="3" customFormat="1" ht="12.75" customHeight="1" x14ac:dyDescent="0.2"/>
    <row r="1825" s="3" customFormat="1" ht="12.75" customHeight="1" x14ac:dyDescent="0.2"/>
    <row r="1826" s="3" customFormat="1" ht="12.75" customHeight="1" x14ac:dyDescent="0.2"/>
    <row r="1827" s="3" customFormat="1" ht="12.75" customHeight="1" x14ac:dyDescent="0.2"/>
    <row r="1828" s="3" customFormat="1" ht="12.75" customHeight="1" x14ac:dyDescent="0.2"/>
    <row r="1829" s="3" customFormat="1" ht="12.75" customHeight="1" x14ac:dyDescent="0.2"/>
    <row r="1830" s="3" customFormat="1" ht="12.75" customHeight="1" x14ac:dyDescent="0.2"/>
    <row r="1831" s="3" customFormat="1" ht="12.75" customHeight="1" x14ac:dyDescent="0.2"/>
    <row r="1832" s="3" customFormat="1" ht="12.75" customHeight="1" x14ac:dyDescent="0.2"/>
    <row r="1833" s="3" customFormat="1" ht="12.75" customHeight="1" x14ac:dyDescent="0.2"/>
    <row r="1834" s="3" customFormat="1" ht="12.75" customHeight="1" x14ac:dyDescent="0.2"/>
    <row r="1835" s="3" customFormat="1" ht="12.75" customHeight="1" x14ac:dyDescent="0.2"/>
    <row r="1836" s="3" customFormat="1" ht="12.75" customHeight="1" x14ac:dyDescent="0.2"/>
    <row r="1837" s="3" customFormat="1" ht="12.75" customHeight="1" x14ac:dyDescent="0.2"/>
    <row r="1838" s="3" customFormat="1" ht="12.75" customHeight="1" x14ac:dyDescent="0.2"/>
    <row r="1839" s="3" customFormat="1" ht="12.75" customHeight="1" x14ac:dyDescent="0.2"/>
    <row r="1840" s="3" customFormat="1" ht="12.75" customHeight="1" x14ac:dyDescent="0.2"/>
    <row r="1841" s="3" customFormat="1" ht="12.75" customHeight="1" x14ac:dyDescent="0.2"/>
    <row r="1842" s="3" customFormat="1" ht="12.75" customHeight="1" x14ac:dyDescent="0.2"/>
    <row r="1843" s="3" customFormat="1" ht="12.75" customHeight="1" x14ac:dyDescent="0.2"/>
    <row r="1844" s="3" customFormat="1" ht="12.75" customHeight="1" x14ac:dyDescent="0.2"/>
    <row r="1845" s="3" customFormat="1" ht="12.75" customHeight="1" x14ac:dyDescent="0.2"/>
    <row r="1846" s="3" customFormat="1" ht="12.75" customHeight="1" x14ac:dyDescent="0.2"/>
    <row r="1847" s="3" customFormat="1" ht="12.75" customHeight="1" x14ac:dyDescent="0.2"/>
    <row r="1848" s="3" customFormat="1" ht="12.75" customHeight="1" x14ac:dyDescent="0.2"/>
    <row r="1849" s="3" customFormat="1" ht="12.75" customHeight="1" x14ac:dyDescent="0.2"/>
    <row r="1850" s="3" customFormat="1" ht="12.75" customHeight="1" x14ac:dyDescent="0.2"/>
    <row r="1851" s="3" customFormat="1" ht="12.75" customHeight="1" x14ac:dyDescent="0.2"/>
    <row r="1852" s="3" customFormat="1" ht="12.75" customHeight="1" x14ac:dyDescent="0.2"/>
    <row r="1853" s="3" customFormat="1" ht="12.75" customHeight="1" x14ac:dyDescent="0.2"/>
    <row r="1854" s="3" customFormat="1" ht="12.75" customHeight="1" x14ac:dyDescent="0.2"/>
    <row r="1855" s="3" customFormat="1" ht="12.75" customHeight="1" x14ac:dyDescent="0.2"/>
    <row r="1856" s="3" customFormat="1" ht="12.75" customHeight="1" x14ac:dyDescent="0.2"/>
    <row r="1857" s="3" customFormat="1" ht="12.75" customHeight="1" x14ac:dyDescent="0.2"/>
    <row r="1858" s="3" customFormat="1" ht="12.75" customHeight="1" x14ac:dyDescent="0.2"/>
    <row r="1859" s="3" customFormat="1" ht="12.75" customHeight="1" x14ac:dyDescent="0.2"/>
    <row r="1860" s="3" customFormat="1" ht="12.75" customHeight="1" x14ac:dyDescent="0.2"/>
    <row r="1861" s="3" customFormat="1" ht="12.75" customHeight="1" x14ac:dyDescent="0.2"/>
    <row r="1862" s="3" customFormat="1" ht="12.75" customHeight="1" x14ac:dyDescent="0.2"/>
    <row r="1863" s="3" customFormat="1" ht="12.75" customHeight="1" x14ac:dyDescent="0.2"/>
    <row r="1864" s="3" customFormat="1" ht="12.75" customHeight="1" x14ac:dyDescent="0.2"/>
    <row r="1865" s="3" customFormat="1" ht="12.75" customHeight="1" x14ac:dyDescent="0.2"/>
    <row r="1866" s="3" customFormat="1" ht="12.75" customHeight="1" x14ac:dyDescent="0.2"/>
    <row r="1867" s="3" customFormat="1" ht="12.75" customHeight="1" x14ac:dyDescent="0.2"/>
    <row r="1868" s="3" customFormat="1" ht="12.75" customHeight="1" x14ac:dyDescent="0.2"/>
    <row r="1869" s="3" customFormat="1" ht="12.75" customHeight="1" x14ac:dyDescent="0.2"/>
    <row r="1870" s="3" customFormat="1" ht="12.75" customHeight="1" x14ac:dyDescent="0.2"/>
    <row r="1871" s="3" customFormat="1" ht="12.75" customHeight="1" x14ac:dyDescent="0.2"/>
    <row r="1872" s="3" customFormat="1" ht="12.75" customHeight="1" x14ac:dyDescent="0.2"/>
    <row r="1873" s="3" customFormat="1" ht="12.75" customHeight="1" x14ac:dyDescent="0.2"/>
    <row r="1874" s="3" customFormat="1" ht="12.75" customHeight="1" x14ac:dyDescent="0.2"/>
    <row r="1875" s="3" customFormat="1" ht="12.75" customHeight="1" x14ac:dyDescent="0.2"/>
    <row r="1876" s="3" customFormat="1" ht="12.75" customHeight="1" x14ac:dyDescent="0.2"/>
    <row r="1877" s="3" customFormat="1" ht="12.75" customHeight="1" x14ac:dyDescent="0.2"/>
    <row r="1878" s="3" customFormat="1" ht="12.75" customHeight="1" x14ac:dyDescent="0.2"/>
    <row r="1879" s="3" customFormat="1" ht="12.75" customHeight="1" x14ac:dyDescent="0.2"/>
    <row r="1880" s="3" customFormat="1" ht="12.75" customHeight="1" x14ac:dyDescent="0.2"/>
    <row r="1881" s="3" customFormat="1" ht="12.75" customHeight="1" x14ac:dyDescent="0.2"/>
    <row r="1882" s="3" customFormat="1" ht="12.75" customHeight="1" x14ac:dyDescent="0.2"/>
    <row r="1883" s="3" customFormat="1" ht="12.75" customHeight="1" x14ac:dyDescent="0.2"/>
    <row r="1884" s="3" customFormat="1" ht="12.75" customHeight="1" x14ac:dyDescent="0.2"/>
    <row r="1885" s="3" customFormat="1" ht="12.75" customHeight="1" x14ac:dyDescent="0.2"/>
    <row r="1886" s="3" customFormat="1" ht="12.75" customHeight="1" x14ac:dyDescent="0.2"/>
    <row r="1887" s="3" customFormat="1" ht="12.75" customHeight="1" x14ac:dyDescent="0.2"/>
    <row r="1888" s="3" customFormat="1" ht="12.75" customHeight="1" x14ac:dyDescent="0.2"/>
    <row r="1889" s="3" customFormat="1" ht="12.75" customHeight="1" x14ac:dyDescent="0.2"/>
    <row r="1890" s="3" customFormat="1" ht="12.75" customHeight="1" x14ac:dyDescent="0.2"/>
    <row r="1891" s="3" customFormat="1" ht="12.75" customHeight="1" x14ac:dyDescent="0.2"/>
    <row r="1892" s="3" customFormat="1" ht="12.75" customHeight="1" x14ac:dyDescent="0.2"/>
    <row r="1893" s="3" customFormat="1" ht="12.75" customHeight="1" x14ac:dyDescent="0.2"/>
    <row r="1894" s="3" customFormat="1" ht="12.75" customHeight="1" x14ac:dyDescent="0.2"/>
    <row r="1895" s="3" customFormat="1" ht="12.75" customHeight="1" x14ac:dyDescent="0.2"/>
    <row r="1896" s="3" customFormat="1" ht="12.75" customHeight="1" x14ac:dyDescent="0.2"/>
    <row r="1897" s="3" customFormat="1" ht="12.75" customHeight="1" x14ac:dyDescent="0.2"/>
    <row r="1898" s="3" customFormat="1" ht="12.75" customHeight="1" x14ac:dyDescent="0.2"/>
    <row r="1899" s="3" customFormat="1" ht="12.75" customHeight="1" x14ac:dyDescent="0.2"/>
    <row r="1900" s="3" customFormat="1" ht="12.75" customHeight="1" x14ac:dyDescent="0.2"/>
    <row r="1901" s="3" customFormat="1" ht="12.75" customHeight="1" x14ac:dyDescent="0.2"/>
    <row r="1902" s="3" customFormat="1" ht="12.75" customHeight="1" x14ac:dyDescent="0.2"/>
    <row r="1903" s="3" customFormat="1" ht="12.75" customHeight="1" x14ac:dyDescent="0.2"/>
    <row r="1904" s="3" customFormat="1" ht="12.75" customHeight="1" x14ac:dyDescent="0.2"/>
    <row r="1905" s="3" customFormat="1" ht="12.75" customHeight="1" x14ac:dyDescent="0.2"/>
    <row r="1906" s="3" customFormat="1" ht="12.75" customHeight="1" x14ac:dyDescent="0.2"/>
    <row r="1907" s="3" customFormat="1" ht="12.75" customHeight="1" x14ac:dyDescent="0.2"/>
    <row r="1908" s="3" customFormat="1" ht="12.75" customHeight="1" x14ac:dyDescent="0.2"/>
    <row r="1909" s="3" customFormat="1" ht="12.75" customHeight="1" x14ac:dyDescent="0.2"/>
    <row r="1910" s="3" customFormat="1" ht="12.75" customHeight="1" x14ac:dyDescent="0.2"/>
    <row r="1911" s="3" customFormat="1" ht="12.75" customHeight="1" x14ac:dyDescent="0.2"/>
    <row r="1912" s="3" customFormat="1" ht="12.75" customHeight="1" x14ac:dyDescent="0.2"/>
    <row r="1913" s="3" customFormat="1" ht="12.75" customHeight="1" x14ac:dyDescent="0.2"/>
    <row r="1914" s="3" customFormat="1" ht="12.75" customHeight="1" x14ac:dyDescent="0.2"/>
    <row r="1915" s="3" customFormat="1" ht="12.75" customHeight="1" x14ac:dyDescent="0.2"/>
    <row r="1916" s="3" customFormat="1" ht="12.75" customHeight="1" x14ac:dyDescent="0.2"/>
    <row r="1917" s="3" customFormat="1" ht="12.75" customHeight="1" x14ac:dyDescent="0.2"/>
    <row r="1918" s="3" customFormat="1" ht="12.75" customHeight="1" x14ac:dyDescent="0.2"/>
    <row r="1919" s="3" customFormat="1" ht="12.75" customHeight="1" x14ac:dyDescent="0.2"/>
    <row r="1920" s="3" customFormat="1" ht="12.75" customHeight="1" x14ac:dyDescent="0.2"/>
    <row r="1921" s="3" customFormat="1" ht="12.75" customHeight="1" x14ac:dyDescent="0.2"/>
    <row r="1922" s="3" customFormat="1" ht="12.75" customHeight="1" x14ac:dyDescent="0.2"/>
    <row r="1923" s="3" customFormat="1" ht="12.75" customHeight="1" x14ac:dyDescent="0.2"/>
    <row r="1924" s="3" customFormat="1" ht="12.75" customHeight="1" x14ac:dyDescent="0.2"/>
    <row r="1925" s="3" customFormat="1" ht="12.75" customHeight="1" x14ac:dyDescent="0.2"/>
    <row r="1926" s="3" customFormat="1" ht="12.75" customHeight="1" x14ac:dyDescent="0.2"/>
    <row r="1927" s="3" customFormat="1" ht="12.75" customHeight="1" x14ac:dyDescent="0.2"/>
    <row r="1928" s="3" customFormat="1" ht="12.75" customHeight="1" x14ac:dyDescent="0.2"/>
    <row r="1929" s="3" customFormat="1" ht="12.75" customHeight="1" x14ac:dyDescent="0.2"/>
    <row r="1930" s="3" customFormat="1" ht="12.75" customHeight="1" x14ac:dyDescent="0.2"/>
    <row r="1931" s="3" customFormat="1" ht="12.75" customHeight="1" x14ac:dyDescent="0.2"/>
    <row r="1932" s="3" customFormat="1" ht="12.75" customHeight="1" x14ac:dyDescent="0.2"/>
    <row r="1933" s="3" customFormat="1" ht="12.75" customHeight="1" x14ac:dyDescent="0.2"/>
    <row r="1934" s="3" customFormat="1" ht="12.75" customHeight="1" x14ac:dyDescent="0.2"/>
    <row r="1935" s="3" customFormat="1" ht="12.75" customHeight="1" x14ac:dyDescent="0.2"/>
    <row r="1936" s="3" customFormat="1" ht="12.75" customHeight="1" x14ac:dyDescent="0.2"/>
    <row r="1937" s="3" customFormat="1" ht="12.75" customHeight="1" x14ac:dyDescent="0.2"/>
    <row r="1938" s="3" customFormat="1" ht="12.75" customHeight="1" x14ac:dyDescent="0.2"/>
    <row r="1939" s="3" customFormat="1" ht="12.75" customHeight="1" x14ac:dyDescent="0.2"/>
    <row r="1940" s="3" customFormat="1" ht="12.75" customHeight="1" x14ac:dyDescent="0.2"/>
    <row r="1941" s="3" customFormat="1" ht="12.75" customHeight="1" x14ac:dyDescent="0.2"/>
    <row r="1942" s="3" customFormat="1" ht="12.75" customHeight="1" x14ac:dyDescent="0.2"/>
    <row r="1943" s="3" customFormat="1" ht="12.75" customHeight="1" x14ac:dyDescent="0.2"/>
    <row r="1944" s="3" customFormat="1" ht="12.75" customHeight="1" x14ac:dyDescent="0.2"/>
    <row r="1945" s="3" customFormat="1" ht="12.75" customHeight="1" x14ac:dyDescent="0.2"/>
    <row r="1946" s="3" customFormat="1" ht="12.75" customHeight="1" x14ac:dyDescent="0.2"/>
    <row r="1947" s="3" customFormat="1" ht="12.75" customHeight="1" x14ac:dyDescent="0.2"/>
    <row r="1948" s="3" customFormat="1" ht="12.75" customHeight="1" x14ac:dyDescent="0.2"/>
    <row r="1949" s="3" customFormat="1" ht="12.75" customHeight="1" x14ac:dyDescent="0.2"/>
    <row r="1950" s="3" customFormat="1" ht="12.75" customHeight="1" x14ac:dyDescent="0.2"/>
    <row r="1951" s="3" customFormat="1" ht="12.75" customHeight="1" x14ac:dyDescent="0.2"/>
    <row r="1952" s="3" customFormat="1" ht="12.75" customHeight="1" x14ac:dyDescent="0.2"/>
    <row r="1953" s="3" customFormat="1" ht="12.75" customHeight="1" x14ac:dyDescent="0.2"/>
    <row r="1954" s="3" customFormat="1" ht="12.75" customHeight="1" x14ac:dyDescent="0.2"/>
    <row r="1955" s="3" customFormat="1" ht="12.75" customHeight="1" x14ac:dyDescent="0.2"/>
    <row r="1956" s="3" customFormat="1" ht="12.75" customHeight="1" x14ac:dyDescent="0.2"/>
    <row r="1957" s="3" customFormat="1" ht="12.75" customHeight="1" x14ac:dyDescent="0.2"/>
    <row r="1958" s="3" customFormat="1" ht="12.75" customHeight="1" x14ac:dyDescent="0.2"/>
    <row r="1959" s="3" customFormat="1" ht="12.75" customHeight="1" x14ac:dyDescent="0.2"/>
    <row r="1960" s="3" customFormat="1" ht="12.75" customHeight="1" x14ac:dyDescent="0.2"/>
    <row r="1961" s="3" customFormat="1" ht="12.75" customHeight="1" x14ac:dyDescent="0.2"/>
    <row r="1962" s="3" customFormat="1" ht="12.75" customHeight="1" x14ac:dyDescent="0.2"/>
    <row r="1963" s="3" customFormat="1" ht="12.75" customHeight="1" x14ac:dyDescent="0.2"/>
    <row r="1964" s="3" customFormat="1" ht="12.75" customHeight="1" x14ac:dyDescent="0.2"/>
    <row r="1965" s="3" customFormat="1" ht="12.75" customHeight="1" x14ac:dyDescent="0.2"/>
    <row r="1966" s="3" customFormat="1" ht="12.75" customHeight="1" x14ac:dyDescent="0.2"/>
    <row r="1967" s="3" customFormat="1" ht="12.75" customHeight="1" x14ac:dyDescent="0.2"/>
    <row r="1968" s="3" customFormat="1" ht="12.75" customHeight="1" x14ac:dyDescent="0.2"/>
    <row r="1969" s="3" customFormat="1" ht="12.75" customHeight="1" x14ac:dyDescent="0.2"/>
    <row r="1970" s="3" customFormat="1" ht="12.75" customHeight="1" x14ac:dyDescent="0.2"/>
    <row r="1971" s="3" customFormat="1" ht="12.75" customHeight="1" x14ac:dyDescent="0.2"/>
    <row r="1972" s="3" customFormat="1" ht="12.75" customHeight="1" x14ac:dyDescent="0.2"/>
    <row r="1973" s="3" customFormat="1" ht="12.75" customHeight="1" x14ac:dyDescent="0.2"/>
    <row r="1974" s="3" customFormat="1" ht="12.75" customHeight="1" x14ac:dyDescent="0.2"/>
    <row r="1975" s="3" customFormat="1" ht="12.75" customHeight="1" x14ac:dyDescent="0.2"/>
    <row r="1976" s="3" customFormat="1" ht="12.75" customHeight="1" x14ac:dyDescent="0.2"/>
    <row r="1977" s="3" customFormat="1" ht="12.75" customHeight="1" x14ac:dyDescent="0.2"/>
    <row r="1978" s="3" customFormat="1" ht="12.75" customHeight="1" x14ac:dyDescent="0.2"/>
    <row r="1979" s="3" customFormat="1" ht="12.75" customHeight="1" x14ac:dyDescent="0.2"/>
    <row r="1980" s="3" customFormat="1" ht="12.75" customHeight="1" x14ac:dyDescent="0.2"/>
    <row r="1981" s="3" customFormat="1" ht="12.75" customHeight="1" x14ac:dyDescent="0.2"/>
    <row r="1982" s="3" customFormat="1" ht="12.75" customHeight="1" x14ac:dyDescent="0.2"/>
    <row r="1983" s="3" customFormat="1" ht="12.75" customHeight="1" x14ac:dyDescent="0.2"/>
    <row r="1984" s="3" customFormat="1" ht="12.75" customHeight="1" x14ac:dyDescent="0.2"/>
    <row r="1985" s="3" customFormat="1" ht="12.75" customHeight="1" x14ac:dyDescent="0.2"/>
    <row r="1986" s="3" customFormat="1" ht="12.75" customHeight="1" x14ac:dyDescent="0.2"/>
    <row r="1987" s="3" customFormat="1" ht="12.75" customHeight="1" x14ac:dyDescent="0.2"/>
    <row r="1988" s="3" customFormat="1" ht="12.75" customHeight="1" x14ac:dyDescent="0.2"/>
    <row r="1989" s="3" customFormat="1" ht="12.75" customHeight="1" x14ac:dyDescent="0.2"/>
    <row r="1990" s="3" customFormat="1" ht="12.75" customHeight="1" x14ac:dyDescent="0.2"/>
    <row r="1991" s="3" customFormat="1" ht="12.75" customHeight="1" x14ac:dyDescent="0.2"/>
    <row r="1992" s="3" customFormat="1" ht="12.75" customHeight="1" x14ac:dyDescent="0.2"/>
    <row r="1993" s="3" customFormat="1" ht="12.75" customHeight="1" x14ac:dyDescent="0.2"/>
    <row r="1994" s="3" customFormat="1" ht="12.75" customHeight="1" x14ac:dyDescent="0.2"/>
    <row r="1995" s="3" customFormat="1" ht="12.75" customHeight="1" x14ac:dyDescent="0.2"/>
    <row r="1996" s="3" customFormat="1" ht="12.75" customHeight="1" x14ac:dyDescent="0.2"/>
    <row r="1997" s="3" customFormat="1" ht="12.75" customHeight="1" x14ac:dyDescent="0.2"/>
    <row r="1998" s="3" customFormat="1" ht="12.75" customHeight="1" x14ac:dyDescent="0.2"/>
    <row r="1999" s="3" customFormat="1" ht="12.75" customHeight="1" x14ac:dyDescent="0.2"/>
    <row r="2000" s="3" customFormat="1" ht="12.75" customHeight="1" x14ac:dyDescent="0.2"/>
    <row r="2001" s="3" customFormat="1" ht="12.75" customHeight="1" x14ac:dyDescent="0.2"/>
    <row r="2002" s="3" customFormat="1" ht="12.75" customHeight="1" x14ac:dyDescent="0.2"/>
    <row r="2003" s="3" customFormat="1" ht="12.75" customHeight="1" x14ac:dyDescent="0.2"/>
    <row r="2004" s="3" customFormat="1" ht="12.75" customHeight="1" x14ac:dyDescent="0.2"/>
    <row r="2005" s="3" customFormat="1" ht="12.75" customHeight="1" x14ac:dyDescent="0.2"/>
    <row r="2006" s="3" customFormat="1" ht="12.75" customHeight="1" x14ac:dyDescent="0.2"/>
    <row r="2007" s="3" customFormat="1" ht="12.75" customHeight="1" x14ac:dyDescent="0.2"/>
    <row r="2008" s="3" customFormat="1" ht="12.75" customHeight="1" x14ac:dyDescent="0.2"/>
    <row r="2009" s="3" customFormat="1" ht="12.75" customHeight="1" x14ac:dyDescent="0.2"/>
    <row r="2010" s="3" customFormat="1" ht="12.75" customHeight="1" x14ac:dyDescent="0.2"/>
    <row r="2011" s="3" customFormat="1" ht="12.75" customHeight="1" x14ac:dyDescent="0.2"/>
    <row r="2012" s="3" customFormat="1" ht="12.75" customHeight="1" x14ac:dyDescent="0.2"/>
    <row r="2013" s="3" customFormat="1" ht="12.75" customHeight="1" x14ac:dyDescent="0.2"/>
    <row r="2014" s="3" customFormat="1" ht="12.75" customHeight="1" x14ac:dyDescent="0.2"/>
    <row r="2015" s="3" customFormat="1" ht="12.75" customHeight="1" x14ac:dyDescent="0.2"/>
    <row r="2016" s="3" customFormat="1" ht="12.75" customHeight="1" x14ac:dyDescent="0.2"/>
    <row r="2017" s="3" customFormat="1" ht="12.75" customHeight="1" x14ac:dyDescent="0.2"/>
    <row r="2018" s="3" customFormat="1" ht="12.75" customHeight="1" x14ac:dyDescent="0.2"/>
    <row r="2019" s="3" customFormat="1" ht="12.75" customHeight="1" x14ac:dyDescent="0.2"/>
    <row r="2020" s="3" customFormat="1" ht="12.75" customHeight="1" x14ac:dyDescent="0.2"/>
    <row r="2021" s="3" customFormat="1" ht="12.75" customHeight="1" x14ac:dyDescent="0.2"/>
    <row r="2022" s="3" customFormat="1" ht="12.75" customHeight="1" x14ac:dyDescent="0.2"/>
    <row r="2023" s="3" customFormat="1" ht="12.75" customHeight="1" x14ac:dyDescent="0.2"/>
    <row r="2024" s="3" customFormat="1" ht="12.75" customHeight="1" x14ac:dyDescent="0.2"/>
    <row r="2025" s="3" customFormat="1" ht="12.75" customHeight="1" x14ac:dyDescent="0.2"/>
  </sheetData>
  <printOptions gridLines="1" gridLinesSet="0"/>
  <pageMargins left="0.51181100000000002" right="0.51181100000000002" top="0.78740199999999982" bottom="0.78740199999999982" header="0.5" footer="0.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4"/>
  <sheetViews>
    <sheetView zoomScale="90" workbookViewId="0">
      <pane xSplit="1" ySplit="7" topLeftCell="B8" activePane="bottomRight" state="frozen"/>
      <selection pane="topRight"/>
      <selection pane="bottomLeft"/>
      <selection pane="bottomRight" sqref="A1:J1"/>
    </sheetView>
  </sheetViews>
  <sheetFormatPr defaultColWidth="11.42578125" defaultRowHeight="20.100000000000001" customHeight="1" x14ac:dyDescent="0.2"/>
  <cols>
    <col min="1" max="1" width="19.140625" style="1" customWidth="1"/>
    <col min="2" max="3" width="11.28515625" style="1" customWidth="1"/>
    <col min="4" max="4" width="7.85546875" style="1" customWidth="1"/>
    <col min="5" max="6" width="11.28515625" style="1" customWidth="1"/>
    <col min="7" max="7" width="7.7109375" style="1" customWidth="1"/>
    <col min="8" max="9" width="11.28515625" style="1" customWidth="1"/>
    <col min="10" max="10" width="7.7109375" style="1" customWidth="1"/>
    <col min="11" max="257" width="11.42578125" style="1" customWidth="1"/>
  </cols>
  <sheetData>
    <row r="1" spans="1:11" ht="36.75" customHeight="1" x14ac:dyDescent="0.2">
      <c r="A1" s="686"/>
      <c r="B1" s="686"/>
      <c r="C1" s="686"/>
      <c r="D1" s="686"/>
      <c r="E1" s="686"/>
      <c r="F1" s="686"/>
      <c r="G1" s="686"/>
      <c r="H1" s="686"/>
      <c r="I1" s="686"/>
      <c r="J1" s="686"/>
    </row>
    <row r="2" spans="1:11" ht="15.6" customHeight="1" x14ac:dyDescent="0.2">
      <c r="A2" s="686" t="s">
        <v>118</v>
      </c>
      <c r="B2" s="686"/>
      <c r="C2" s="686"/>
      <c r="D2" s="686"/>
      <c r="E2" s="686"/>
      <c r="F2" s="686"/>
      <c r="G2" s="686"/>
      <c r="H2" s="686"/>
      <c r="I2" s="686"/>
      <c r="J2" s="686"/>
    </row>
    <row r="3" spans="1:11" ht="15.6" customHeight="1" x14ac:dyDescent="0.2">
      <c r="A3" s="686" t="s">
        <v>140</v>
      </c>
      <c r="B3" s="686"/>
      <c r="C3" s="686"/>
      <c r="D3" s="686"/>
      <c r="E3" s="686"/>
      <c r="F3" s="686"/>
      <c r="G3" s="686"/>
      <c r="H3" s="686"/>
      <c r="I3" s="686"/>
      <c r="J3" s="686"/>
    </row>
    <row r="4" spans="1:11" ht="15.6" customHeight="1" x14ac:dyDescent="0.2">
      <c r="A4" s="686" t="s">
        <v>0</v>
      </c>
      <c r="B4" s="686"/>
      <c r="C4" s="686"/>
      <c r="D4" s="686"/>
      <c r="E4" s="686"/>
      <c r="F4" s="686"/>
      <c r="G4" s="686"/>
      <c r="H4" s="686"/>
      <c r="I4" s="686"/>
      <c r="J4" s="686"/>
    </row>
    <row r="5" spans="1:11" ht="17.45" customHeight="1" x14ac:dyDescent="0.2">
      <c r="A5" s="681" t="s">
        <v>65</v>
      </c>
      <c r="B5" s="684" t="s">
        <v>66</v>
      </c>
      <c r="C5" s="684"/>
      <c r="D5" s="684"/>
      <c r="E5" s="685" t="s">
        <v>67</v>
      </c>
      <c r="F5" s="685"/>
      <c r="G5" s="685"/>
      <c r="H5" s="684" t="s">
        <v>68</v>
      </c>
      <c r="I5" s="684"/>
      <c r="J5" s="684"/>
    </row>
    <row r="6" spans="1:11" ht="49.9" customHeight="1" x14ac:dyDescent="0.2">
      <c r="A6" s="682"/>
      <c r="B6" s="477" t="s">
        <v>2</v>
      </c>
      <c r="C6" s="478" t="s">
        <v>4</v>
      </c>
      <c r="D6" s="478" t="s">
        <v>69</v>
      </c>
      <c r="E6" s="478" t="s">
        <v>2</v>
      </c>
      <c r="F6" s="478" t="s">
        <v>4</v>
      </c>
      <c r="G6" s="478" t="s">
        <v>69</v>
      </c>
      <c r="H6" s="478" t="s">
        <v>2</v>
      </c>
      <c r="I6" s="478" t="s">
        <v>4</v>
      </c>
      <c r="J6" s="479" t="s">
        <v>69</v>
      </c>
    </row>
    <row r="7" spans="1:11" ht="20.100000000000001" customHeight="1" x14ac:dyDescent="0.2">
      <c r="A7" s="683"/>
      <c r="B7" s="485" t="s">
        <v>70</v>
      </c>
      <c r="C7" s="483" t="s">
        <v>71</v>
      </c>
      <c r="D7" s="482" t="s">
        <v>72</v>
      </c>
      <c r="E7" s="483" t="s">
        <v>73</v>
      </c>
      <c r="F7" s="481" t="s">
        <v>74</v>
      </c>
      <c r="G7" s="482" t="s">
        <v>75</v>
      </c>
      <c r="H7" s="482" t="s">
        <v>76</v>
      </c>
      <c r="I7" s="483" t="s">
        <v>77</v>
      </c>
      <c r="J7" s="481" t="s">
        <v>78</v>
      </c>
      <c r="K7" s="486"/>
    </row>
    <row r="8" spans="1:11" ht="15.6" customHeight="1" x14ac:dyDescent="0.2">
      <c r="A8" s="474" t="s">
        <v>79</v>
      </c>
      <c r="B8" s="475">
        <v>15.2</v>
      </c>
      <c r="C8" s="475">
        <v>13.4</v>
      </c>
      <c r="D8" s="475">
        <v>-11.8</v>
      </c>
      <c r="E8" s="476">
        <v>2181.5210526315786</v>
      </c>
      <c r="F8" s="476">
        <v>2364.3223880597011</v>
      </c>
      <c r="G8" s="475">
        <v>8.4</v>
      </c>
      <c r="H8" s="475">
        <v>33.200000000000003</v>
      </c>
      <c r="I8" s="475">
        <v>31.7</v>
      </c>
      <c r="J8" s="475">
        <v>-4.5</v>
      </c>
    </row>
    <row r="9" spans="1:11" ht="15.6" customHeight="1" x14ac:dyDescent="0.2">
      <c r="A9" s="467" t="s">
        <v>80</v>
      </c>
      <c r="B9" s="468">
        <v>0</v>
      </c>
      <c r="C9" s="468">
        <v>0</v>
      </c>
      <c r="D9" s="468">
        <v>0</v>
      </c>
      <c r="E9" s="469">
        <v>0</v>
      </c>
      <c r="F9" s="469">
        <v>0</v>
      </c>
      <c r="G9" s="470">
        <v>0</v>
      </c>
      <c r="H9" s="468">
        <v>0</v>
      </c>
      <c r="I9" s="468">
        <v>0</v>
      </c>
      <c r="J9" s="468">
        <v>0</v>
      </c>
    </row>
    <row r="10" spans="1:11" ht="15.6" customHeight="1" x14ac:dyDescent="0.2">
      <c r="A10" s="467" t="s">
        <v>81</v>
      </c>
      <c r="B10" s="468">
        <v>8.1</v>
      </c>
      <c r="C10" s="468">
        <v>8</v>
      </c>
      <c r="D10" s="468">
        <v>-1.2</v>
      </c>
      <c r="E10" s="469">
        <v>2294</v>
      </c>
      <c r="F10" s="469">
        <v>2418</v>
      </c>
      <c r="G10" s="470">
        <v>5.4</v>
      </c>
      <c r="H10" s="468">
        <v>18.600000000000001</v>
      </c>
      <c r="I10" s="468">
        <v>19.299999999999997</v>
      </c>
      <c r="J10" s="468">
        <v>3.8</v>
      </c>
    </row>
    <row r="11" spans="1:11" ht="15.6" hidden="1" customHeight="1" x14ac:dyDescent="0.2">
      <c r="A11" s="467" t="s">
        <v>82</v>
      </c>
      <c r="B11" s="468">
        <v>0</v>
      </c>
      <c r="C11" s="468">
        <v>0</v>
      </c>
      <c r="D11" s="468">
        <v>0</v>
      </c>
      <c r="E11" s="469">
        <v>0</v>
      </c>
      <c r="F11" s="469">
        <v>0</v>
      </c>
      <c r="G11" s="470">
        <v>0</v>
      </c>
      <c r="H11" s="468">
        <v>0</v>
      </c>
      <c r="I11" s="468">
        <v>0</v>
      </c>
      <c r="J11" s="468">
        <v>0</v>
      </c>
    </row>
    <row r="12" spans="1:11" ht="15.6" hidden="1" customHeight="1" x14ac:dyDescent="0.2">
      <c r="A12" s="467" t="s">
        <v>83</v>
      </c>
      <c r="B12" s="468">
        <v>0</v>
      </c>
      <c r="C12" s="468">
        <v>0</v>
      </c>
      <c r="D12" s="468">
        <v>0</v>
      </c>
      <c r="E12" s="469">
        <v>0</v>
      </c>
      <c r="F12" s="469">
        <v>0</v>
      </c>
      <c r="G12" s="470">
        <v>0</v>
      </c>
      <c r="H12" s="468">
        <v>0</v>
      </c>
      <c r="I12" s="468">
        <v>0</v>
      </c>
      <c r="J12" s="468">
        <v>0</v>
      </c>
    </row>
    <row r="13" spans="1:11" ht="15.6" hidden="1" customHeight="1" x14ac:dyDescent="0.2">
      <c r="A13" s="467" t="s">
        <v>84</v>
      </c>
      <c r="B13" s="468">
        <v>0</v>
      </c>
      <c r="C13" s="468">
        <v>0</v>
      </c>
      <c r="D13" s="468">
        <v>0</v>
      </c>
      <c r="E13" s="469">
        <v>0</v>
      </c>
      <c r="F13" s="469">
        <v>0</v>
      </c>
      <c r="G13" s="470">
        <v>0</v>
      </c>
      <c r="H13" s="468">
        <v>0</v>
      </c>
      <c r="I13" s="468">
        <v>0</v>
      </c>
      <c r="J13" s="468">
        <v>0</v>
      </c>
    </row>
    <row r="14" spans="1:11" ht="15.6" hidden="1" customHeight="1" x14ac:dyDescent="0.2">
      <c r="A14" s="467" t="s">
        <v>85</v>
      </c>
      <c r="B14" s="468">
        <v>0</v>
      </c>
      <c r="C14" s="468">
        <v>0</v>
      </c>
      <c r="D14" s="468">
        <v>0</v>
      </c>
      <c r="E14" s="469">
        <v>0</v>
      </c>
      <c r="F14" s="469">
        <v>0</v>
      </c>
      <c r="G14" s="470">
        <v>0</v>
      </c>
      <c r="H14" s="468">
        <v>0</v>
      </c>
      <c r="I14" s="468">
        <v>0</v>
      </c>
      <c r="J14" s="468">
        <v>0</v>
      </c>
    </row>
    <row r="15" spans="1:11" ht="15.6" customHeight="1" x14ac:dyDescent="0.2">
      <c r="A15" s="467" t="s">
        <v>86</v>
      </c>
      <c r="B15" s="468">
        <v>7.1</v>
      </c>
      <c r="C15" s="468">
        <v>5.4</v>
      </c>
      <c r="D15" s="468">
        <v>-23.9</v>
      </c>
      <c r="E15" s="469">
        <v>2053.1999999999998</v>
      </c>
      <c r="F15" s="469">
        <v>2284.7999999999997</v>
      </c>
      <c r="G15" s="470">
        <v>11.3</v>
      </c>
      <c r="H15" s="468">
        <v>14.600000000000001</v>
      </c>
      <c r="I15" s="468">
        <v>12.400000000000002</v>
      </c>
      <c r="J15" s="468">
        <v>-15.1</v>
      </c>
    </row>
    <row r="16" spans="1:11" ht="15.6" customHeight="1" x14ac:dyDescent="0.2">
      <c r="A16" s="474" t="s">
        <v>87</v>
      </c>
      <c r="B16" s="475">
        <v>307</v>
      </c>
      <c r="C16" s="475">
        <v>356.59999999999997</v>
      </c>
      <c r="D16" s="475">
        <v>16.2</v>
      </c>
      <c r="E16" s="476">
        <v>2799.2617654723131</v>
      </c>
      <c r="F16" s="476">
        <v>2739.0372097588333</v>
      </c>
      <c r="G16" s="475">
        <v>-2.2000000000000002</v>
      </c>
      <c r="H16" s="475">
        <v>859.49999999999989</v>
      </c>
      <c r="I16" s="475">
        <v>976.7</v>
      </c>
      <c r="J16" s="475">
        <v>13.6</v>
      </c>
    </row>
    <row r="17" spans="1:10" ht="15.6" customHeight="1" x14ac:dyDescent="0.2">
      <c r="A17" s="467" t="s">
        <v>88</v>
      </c>
      <c r="B17" s="468">
        <v>25.6</v>
      </c>
      <c r="C17" s="468">
        <v>27.2</v>
      </c>
      <c r="D17" s="468">
        <v>6.3</v>
      </c>
      <c r="E17" s="469">
        <v>2606.4</v>
      </c>
      <c r="F17" s="469">
        <v>2609.3999999999996</v>
      </c>
      <c r="G17" s="470">
        <v>0.1</v>
      </c>
      <c r="H17" s="468">
        <v>66.7</v>
      </c>
      <c r="I17" s="468">
        <v>71</v>
      </c>
      <c r="J17" s="468">
        <v>6.4</v>
      </c>
    </row>
    <row r="18" spans="1:10" ht="15.6" customHeight="1" x14ac:dyDescent="0.2">
      <c r="A18" s="467" t="s">
        <v>89</v>
      </c>
      <c r="B18" s="468">
        <v>9.6</v>
      </c>
      <c r="C18" s="468">
        <v>15.7</v>
      </c>
      <c r="D18" s="468">
        <v>63.5</v>
      </c>
      <c r="E18" s="469">
        <v>2628.8399999999997</v>
      </c>
      <c r="F18" s="469">
        <v>2489.19</v>
      </c>
      <c r="G18" s="470">
        <v>-5.3</v>
      </c>
      <c r="H18" s="468">
        <v>25.299999999999997</v>
      </c>
      <c r="I18" s="468">
        <v>39.099999999999994</v>
      </c>
      <c r="J18" s="468">
        <v>54.5</v>
      </c>
    </row>
    <row r="19" spans="1:10" ht="15.6" customHeight="1" x14ac:dyDescent="0.2">
      <c r="A19" s="467" t="s">
        <v>90</v>
      </c>
      <c r="B19" s="468">
        <v>2.4</v>
      </c>
      <c r="C19" s="468">
        <v>2.8</v>
      </c>
      <c r="D19" s="468">
        <v>16.7</v>
      </c>
      <c r="E19" s="469">
        <v>1776.4499999999998</v>
      </c>
      <c r="F19" s="469">
        <v>956.1500000000002</v>
      </c>
      <c r="G19" s="470">
        <v>-46.2</v>
      </c>
      <c r="H19" s="468">
        <v>4.3</v>
      </c>
      <c r="I19" s="468">
        <v>2.6999999999999997</v>
      </c>
      <c r="J19" s="468">
        <v>-37.200000000000003</v>
      </c>
    </row>
    <row r="20" spans="1:10" ht="15.6" customHeight="1" x14ac:dyDescent="0.2">
      <c r="A20" s="467" t="s">
        <v>91</v>
      </c>
      <c r="B20" s="468">
        <v>0.3</v>
      </c>
      <c r="C20" s="468">
        <v>0.3</v>
      </c>
      <c r="D20" s="468">
        <v>0</v>
      </c>
      <c r="E20" s="469">
        <v>2364.0599999999995</v>
      </c>
      <c r="F20" s="469">
        <v>2362.2000000000003</v>
      </c>
      <c r="G20" s="470">
        <v>-0.1</v>
      </c>
      <c r="H20" s="468">
        <v>0.70000000000000007</v>
      </c>
      <c r="I20" s="468">
        <v>0.70000000000000007</v>
      </c>
      <c r="J20" s="468">
        <v>0</v>
      </c>
    </row>
    <row r="21" spans="1:10" ht="15.6" customHeight="1" x14ac:dyDescent="0.2">
      <c r="A21" s="467" t="s">
        <v>92</v>
      </c>
      <c r="B21" s="468">
        <v>1.5</v>
      </c>
      <c r="C21" s="468">
        <v>1.9</v>
      </c>
      <c r="D21" s="468">
        <v>28.2</v>
      </c>
      <c r="E21" s="469">
        <v>707.19999999999993</v>
      </c>
      <c r="F21" s="469">
        <v>1565.44</v>
      </c>
      <c r="G21" s="470">
        <v>121.4</v>
      </c>
      <c r="H21" s="468">
        <v>1.1000000000000001</v>
      </c>
      <c r="I21" s="468">
        <v>2.8999999999999995</v>
      </c>
      <c r="J21" s="468">
        <v>163.6</v>
      </c>
    </row>
    <row r="22" spans="1:10" ht="15.6" hidden="1" customHeight="1" x14ac:dyDescent="0.2">
      <c r="A22" s="467" t="s">
        <v>93</v>
      </c>
      <c r="B22" s="468">
        <v>0</v>
      </c>
      <c r="C22" s="468">
        <v>0</v>
      </c>
      <c r="D22" s="468">
        <v>0</v>
      </c>
      <c r="E22" s="469">
        <v>0</v>
      </c>
      <c r="F22" s="469">
        <v>0</v>
      </c>
      <c r="G22" s="470">
        <v>0</v>
      </c>
      <c r="H22" s="468">
        <v>0</v>
      </c>
      <c r="I22" s="468">
        <v>0</v>
      </c>
      <c r="J22" s="468">
        <v>0</v>
      </c>
    </row>
    <row r="23" spans="1:10" ht="15.6" customHeight="1" x14ac:dyDescent="0.2">
      <c r="A23" s="467" t="s">
        <v>94</v>
      </c>
      <c r="B23" s="468">
        <v>1</v>
      </c>
      <c r="C23" s="468">
        <v>1</v>
      </c>
      <c r="D23" s="468">
        <v>0</v>
      </c>
      <c r="E23" s="469">
        <v>1409</v>
      </c>
      <c r="F23" s="469">
        <v>1472</v>
      </c>
      <c r="G23" s="470">
        <v>4.5</v>
      </c>
      <c r="H23" s="468">
        <v>1.4000000000000001</v>
      </c>
      <c r="I23" s="468">
        <v>1.4999999999999998</v>
      </c>
      <c r="J23" s="468">
        <v>7.1</v>
      </c>
    </row>
    <row r="24" spans="1:10" ht="15.6" hidden="1" customHeight="1" x14ac:dyDescent="0.2">
      <c r="A24" s="467" t="s">
        <v>95</v>
      </c>
      <c r="B24" s="468">
        <v>0</v>
      </c>
      <c r="C24" s="468">
        <v>0</v>
      </c>
      <c r="D24" s="468">
        <v>0</v>
      </c>
      <c r="E24" s="469">
        <v>0</v>
      </c>
      <c r="F24" s="469">
        <v>0</v>
      </c>
      <c r="G24" s="470">
        <v>0</v>
      </c>
      <c r="H24" s="468">
        <v>0</v>
      </c>
      <c r="I24" s="468">
        <v>0</v>
      </c>
      <c r="J24" s="468">
        <v>0</v>
      </c>
    </row>
    <row r="25" spans="1:10" ht="15.6" customHeight="1" x14ac:dyDescent="0.2">
      <c r="A25" s="467" t="s">
        <v>96</v>
      </c>
      <c r="B25" s="468">
        <v>266.60000000000002</v>
      </c>
      <c r="C25" s="468">
        <v>307.7</v>
      </c>
      <c r="D25" s="468">
        <v>15.4</v>
      </c>
      <c r="E25" s="469">
        <v>2850.6</v>
      </c>
      <c r="F25" s="469">
        <v>2791.2</v>
      </c>
      <c r="G25" s="470">
        <v>-2.1</v>
      </c>
      <c r="H25" s="468">
        <v>759.99999999999989</v>
      </c>
      <c r="I25" s="468">
        <v>858.80000000000007</v>
      </c>
      <c r="J25" s="468">
        <v>13</v>
      </c>
    </row>
    <row r="26" spans="1:10" ht="15.6" customHeight="1" x14ac:dyDescent="0.2">
      <c r="A26" s="474" t="s">
        <v>97</v>
      </c>
      <c r="B26" s="475">
        <v>1011.0999999999999</v>
      </c>
      <c r="C26" s="475">
        <v>1193.1999999999998</v>
      </c>
      <c r="D26" s="475">
        <v>18</v>
      </c>
      <c r="E26" s="476">
        <v>2435.4683918504597</v>
      </c>
      <c r="F26" s="476">
        <v>2519.2316961112974</v>
      </c>
      <c r="G26" s="475">
        <v>3.4</v>
      </c>
      <c r="H26" s="475">
        <v>2462.3999999999996</v>
      </c>
      <c r="I26" s="475">
        <v>3005.9</v>
      </c>
      <c r="J26" s="475">
        <v>22.1</v>
      </c>
    </row>
    <row r="27" spans="1:10" ht="15.6" customHeight="1" x14ac:dyDescent="0.2">
      <c r="A27" s="467" t="s">
        <v>98</v>
      </c>
      <c r="B27" s="468">
        <v>961.3</v>
      </c>
      <c r="C27" s="468">
        <v>1140.0999999999999</v>
      </c>
      <c r="D27" s="468">
        <v>18.600000000000001</v>
      </c>
      <c r="E27" s="469">
        <v>2420.77</v>
      </c>
      <c r="F27" s="469">
        <v>2505.73</v>
      </c>
      <c r="G27" s="470">
        <v>3.5</v>
      </c>
      <c r="H27" s="468">
        <v>2327.1</v>
      </c>
      <c r="I27" s="468">
        <v>2856.8</v>
      </c>
      <c r="J27" s="468">
        <v>22.8</v>
      </c>
    </row>
    <row r="28" spans="1:10" ht="15.6" customHeight="1" x14ac:dyDescent="0.2">
      <c r="A28" s="467" t="s">
        <v>99</v>
      </c>
      <c r="B28" s="468">
        <v>22.5</v>
      </c>
      <c r="C28" s="468">
        <v>25.5</v>
      </c>
      <c r="D28" s="468">
        <v>13.3</v>
      </c>
      <c r="E28" s="469">
        <v>2856.78</v>
      </c>
      <c r="F28" s="469">
        <v>2781.26</v>
      </c>
      <c r="G28" s="470">
        <v>-2.6</v>
      </c>
      <c r="H28" s="468">
        <v>64.2</v>
      </c>
      <c r="I28" s="468">
        <v>70.900000000000006</v>
      </c>
      <c r="J28" s="468">
        <v>10.4</v>
      </c>
    </row>
    <row r="29" spans="1:10" ht="15.6" customHeight="1" x14ac:dyDescent="0.2">
      <c r="A29" s="467" t="s">
        <v>100</v>
      </c>
      <c r="B29" s="468">
        <v>27.3</v>
      </c>
      <c r="C29" s="468">
        <v>27.6</v>
      </c>
      <c r="D29" s="468">
        <v>1.1000000000000001</v>
      </c>
      <c r="E29" s="469">
        <v>2605.7999999999997</v>
      </c>
      <c r="F29" s="469">
        <v>2834.8680000000004</v>
      </c>
      <c r="G29" s="470">
        <v>8.8000000000000007</v>
      </c>
      <c r="H29" s="468">
        <v>71.100000000000009</v>
      </c>
      <c r="I29" s="468">
        <v>78.199999999999989</v>
      </c>
      <c r="J29" s="468">
        <v>10</v>
      </c>
    </row>
    <row r="30" spans="1:10" ht="15.6" hidden="1" customHeight="1" x14ac:dyDescent="0.2">
      <c r="A30" s="467" t="s">
        <v>101</v>
      </c>
      <c r="B30" s="468">
        <v>0</v>
      </c>
      <c r="C30" s="468">
        <v>0</v>
      </c>
      <c r="D30" s="468">
        <v>0</v>
      </c>
      <c r="E30" s="469">
        <v>0</v>
      </c>
      <c r="F30" s="469">
        <v>0</v>
      </c>
      <c r="G30" s="470">
        <v>0</v>
      </c>
      <c r="H30" s="468">
        <v>0</v>
      </c>
      <c r="I30" s="468">
        <v>0</v>
      </c>
      <c r="J30" s="468">
        <v>0</v>
      </c>
    </row>
    <row r="31" spans="1:10" ht="15.6" customHeight="1" x14ac:dyDescent="0.2">
      <c r="A31" s="474" t="s">
        <v>102</v>
      </c>
      <c r="B31" s="475">
        <v>36.5</v>
      </c>
      <c r="C31" s="475">
        <v>37.200000000000003</v>
      </c>
      <c r="D31" s="475">
        <v>1.9</v>
      </c>
      <c r="E31" s="476">
        <v>2258.7808219178087</v>
      </c>
      <c r="F31" s="476">
        <v>2426.8959677419352</v>
      </c>
      <c r="G31" s="475">
        <v>7.4</v>
      </c>
      <c r="H31" s="475">
        <v>82.4</v>
      </c>
      <c r="I31" s="475">
        <v>90.3</v>
      </c>
      <c r="J31" s="475">
        <v>9.6</v>
      </c>
    </row>
    <row r="32" spans="1:10" ht="15.6" customHeight="1" x14ac:dyDescent="0.2">
      <c r="A32" s="467" t="s">
        <v>103</v>
      </c>
      <c r="B32" s="468">
        <v>31.8</v>
      </c>
      <c r="C32" s="468">
        <v>29.1</v>
      </c>
      <c r="D32" s="468">
        <v>-8.5</v>
      </c>
      <c r="E32" s="469">
        <v>2233.8000000000002</v>
      </c>
      <c r="F32" s="469">
        <v>2380.7999999999997</v>
      </c>
      <c r="G32" s="470">
        <v>6.6</v>
      </c>
      <c r="H32" s="468">
        <v>71</v>
      </c>
      <c r="I32" s="468">
        <v>69.3</v>
      </c>
      <c r="J32" s="468">
        <v>-2.4</v>
      </c>
    </row>
    <row r="33" spans="1:10" ht="15.6" hidden="1" customHeight="1" x14ac:dyDescent="0.2">
      <c r="A33" s="467" t="s">
        <v>104</v>
      </c>
      <c r="B33" s="468">
        <v>0</v>
      </c>
      <c r="C33" s="468">
        <v>0</v>
      </c>
      <c r="D33" s="468">
        <v>0</v>
      </c>
      <c r="E33" s="469">
        <v>0</v>
      </c>
      <c r="F33" s="469">
        <v>0</v>
      </c>
      <c r="G33" s="470">
        <v>0</v>
      </c>
      <c r="H33" s="468">
        <v>0</v>
      </c>
      <c r="I33" s="468">
        <v>0</v>
      </c>
      <c r="J33" s="468">
        <v>0</v>
      </c>
    </row>
    <row r="34" spans="1:10" ht="15.6" hidden="1" customHeight="1" x14ac:dyDescent="0.2">
      <c r="A34" s="467" t="s">
        <v>105</v>
      </c>
      <c r="B34" s="468">
        <v>0</v>
      </c>
      <c r="C34" s="468">
        <v>0</v>
      </c>
      <c r="D34" s="468">
        <v>0</v>
      </c>
      <c r="E34" s="469">
        <v>0</v>
      </c>
      <c r="F34" s="469">
        <v>0</v>
      </c>
      <c r="G34" s="470">
        <v>0</v>
      </c>
      <c r="H34" s="468">
        <v>0</v>
      </c>
      <c r="I34" s="468">
        <v>0</v>
      </c>
      <c r="J34" s="468">
        <v>0</v>
      </c>
    </row>
    <row r="35" spans="1:10" ht="15.6" customHeight="1" x14ac:dyDescent="0.2">
      <c r="A35" s="467" t="s">
        <v>106</v>
      </c>
      <c r="B35" s="468">
        <v>4.7</v>
      </c>
      <c r="C35" s="468">
        <v>8.1</v>
      </c>
      <c r="D35" s="468">
        <v>71.3</v>
      </c>
      <c r="E35" s="469">
        <v>2427.7999999999997</v>
      </c>
      <c r="F35" s="469">
        <v>2592.5</v>
      </c>
      <c r="G35" s="470">
        <v>6.8</v>
      </c>
      <c r="H35" s="468">
        <v>11.399999999999999</v>
      </c>
      <c r="I35" s="468">
        <v>21</v>
      </c>
      <c r="J35" s="468">
        <v>84.2</v>
      </c>
    </row>
    <row r="36" spans="1:10" ht="15.6" customHeight="1" x14ac:dyDescent="0.2">
      <c r="A36" s="474" t="s">
        <v>107</v>
      </c>
      <c r="B36" s="475">
        <v>0.8</v>
      </c>
      <c r="C36" s="475">
        <v>1.2</v>
      </c>
      <c r="D36" s="475">
        <v>50</v>
      </c>
      <c r="E36" s="476">
        <v>1830</v>
      </c>
      <c r="F36" s="476">
        <v>1647.0000000000002</v>
      </c>
      <c r="G36" s="475">
        <v>-10</v>
      </c>
      <c r="H36" s="475">
        <v>1.5</v>
      </c>
      <c r="I36" s="475">
        <v>1.9000000000000001</v>
      </c>
      <c r="J36" s="475">
        <v>26.7</v>
      </c>
    </row>
    <row r="37" spans="1:10" ht="15.6" customHeight="1" x14ac:dyDescent="0.2">
      <c r="A37" s="467" t="s">
        <v>108</v>
      </c>
      <c r="B37" s="468">
        <v>0.8</v>
      </c>
      <c r="C37" s="468">
        <v>1.2</v>
      </c>
      <c r="D37" s="468">
        <v>50</v>
      </c>
      <c r="E37" s="469">
        <v>1830</v>
      </c>
      <c r="F37" s="469">
        <v>1647.0000000000002</v>
      </c>
      <c r="G37" s="470">
        <v>-10</v>
      </c>
      <c r="H37" s="468">
        <v>1.5</v>
      </c>
      <c r="I37" s="468">
        <v>1.9000000000000001</v>
      </c>
      <c r="J37" s="468">
        <v>26.7</v>
      </c>
    </row>
    <row r="38" spans="1:10" ht="15.6" hidden="1" customHeight="1" x14ac:dyDescent="0.2">
      <c r="A38" s="467" t="s">
        <v>109</v>
      </c>
      <c r="B38" s="468">
        <v>0</v>
      </c>
      <c r="C38" s="468">
        <v>0</v>
      </c>
      <c r="D38" s="468">
        <v>0</v>
      </c>
      <c r="E38" s="469">
        <v>0</v>
      </c>
      <c r="F38" s="469">
        <v>0</v>
      </c>
      <c r="G38" s="470">
        <v>0</v>
      </c>
      <c r="H38" s="468">
        <v>0</v>
      </c>
      <c r="I38" s="468">
        <v>0</v>
      </c>
      <c r="J38" s="468">
        <v>0</v>
      </c>
    </row>
    <row r="39" spans="1:10" ht="15.6" hidden="1" customHeight="1" x14ac:dyDescent="0.2">
      <c r="A39" s="467" t="s">
        <v>110</v>
      </c>
      <c r="B39" s="468">
        <v>0</v>
      </c>
      <c r="C39" s="468">
        <v>0</v>
      </c>
      <c r="D39" s="468">
        <v>0</v>
      </c>
      <c r="E39" s="469">
        <v>0</v>
      </c>
      <c r="F39" s="469">
        <v>0</v>
      </c>
      <c r="G39" s="470">
        <v>0</v>
      </c>
      <c r="H39" s="468">
        <v>0</v>
      </c>
      <c r="I39" s="468">
        <v>0</v>
      </c>
      <c r="J39" s="468">
        <v>0</v>
      </c>
    </row>
    <row r="40" spans="1:10" ht="15.6" customHeight="1" x14ac:dyDescent="0.2">
      <c r="A40" s="474" t="s">
        <v>111</v>
      </c>
      <c r="B40" s="475">
        <v>322.2</v>
      </c>
      <c r="C40" s="475">
        <v>369.99999999999994</v>
      </c>
      <c r="D40" s="475">
        <v>14.8</v>
      </c>
      <c r="E40" s="476">
        <v>2770.119435133458</v>
      </c>
      <c r="F40" s="476">
        <v>2725.466456756757</v>
      </c>
      <c r="G40" s="475">
        <v>-1.6</v>
      </c>
      <c r="H40" s="475">
        <v>892.69999999999993</v>
      </c>
      <c r="I40" s="475">
        <v>1008.4000000000001</v>
      </c>
      <c r="J40" s="475">
        <v>13</v>
      </c>
    </row>
    <row r="41" spans="1:10" ht="15.6" customHeight="1" x14ac:dyDescent="0.2">
      <c r="A41" s="474" t="s">
        <v>112</v>
      </c>
      <c r="B41" s="475">
        <v>1048.3999999999999</v>
      </c>
      <c r="C41" s="475">
        <v>1231.5999999999999</v>
      </c>
      <c r="D41" s="475">
        <v>17.5</v>
      </c>
      <c r="E41" s="476">
        <v>2428.8550085845095</v>
      </c>
      <c r="F41" s="476">
        <v>2515.5928790191615</v>
      </c>
      <c r="G41" s="475">
        <v>3.6</v>
      </c>
      <c r="H41" s="475">
        <v>2546.2999999999997</v>
      </c>
      <c r="I41" s="475">
        <v>3098.1000000000004</v>
      </c>
      <c r="J41" s="475">
        <v>21.7</v>
      </c>
    </row>
    <row r="42" spans="1:10" ht="15.6" customHeight="1" x14ac:dyDescent="0.2">
      <c r="A42" s="471" t="s">
        <v>58</v>
      </c>
      <c r="B42" s="472">
        <v>1370.6</v>
      </c>
      <c r="C42" s="472">
        <v>1601.6</v>
      </c>
      <c r="D42" s="472">
        <v>16.899999999999999</v>
      </c>
      <c r="E42" s="473">
        <v>2509.0792886327158</v>
      </c>
      <c r="F42" s="473">
        <v>2564.077659090909</v>
      </c>
      <c r="G42" s="472">
        <v>2.2000000000000002</v>
      </c>
      <c r="H42" s="472">
        <v>3438.9999999999995</v>
      </c>
      <c r="I42" s="472">
        <v>4106.5</v>
      </c>
      <c r="J42" s="472">
        <v>19.399999999999999</v>
      </c>
    </row>
    <row r="43" spans="1:10" ht="15.6" customHeight="1" x14ac:dyDescent="0.2">
      <c r="A43" s="71" t="s">
        <v>5</v>
      </c>
    </row>
    <row r="44" spans="1:10" ht="15.6" customHeight="1" x14ac:dyDescent="0.2">
      <c r="A44" s="71" t="s">
        <v>6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48"/>
  <sheetViews>
    <sheetView zoomScale="90" workbookViewId="0">
      <pane xSplit="1" ySplit="8" topLeftCell="B9" activePane="bottomRight" state="frozen"/>
      <selection activeCell="C7" sqref="C7:C8"/>
      <selection pane="topRight"/>
      <selection pane="bottomLeft"/>
      <selection pane="bottomRight" activeCell="B9" sqref="B9"/>
    </sheetView>
  </sheetViews>
  <sheetFormatPr defaultColWidth="11.42578125" defaultRowHeight="20.100000000000001" customHeight="1" x14ac:dyDescent="0.2"/>
  <cols>
    <col min="1" max="1" width="18.7109375" style="1" customWidth="1"/>
    <col min="2" max="8" width="11.28515625" style="1" customWidth="1"/>
    <col min="9" max="12" width="11.42578125" style="1" customWidth="1"/>
    <col min="13" max="13" width="10" style="1" customWidth="1"/>
    <col min="14" max="14" width="8.7109375" style="1" customWidth="1"/>
    <col min="15" max="15" width="16.85546875" style="1" customWidth="1"/>
    <col min="16" max="21" width="11.42578125" style="1" customWidth="1"/>
    <col min="22" max="23" width="11.28515625" style="1" customWidth="1"/>
    <col min="24" max="25" width="11.140625" style="1" customWidth="1"/>
    <col min="26" max="26" width="7.85546875" style="1" customWidth="1"/>
    <col min="27" max="27" width="17.28515625" style="1" customWidth="1"/>
    <col min="28" max="34" width="11.42578125" style="1" customWidth="1"/>
    <col min="35" max="35" width="11.140625" style="1" customWidth="1"/>
    <col min="36" max="257" width="11.42578125" style="1" customWidth="1"/>
  </cols>
  <sheetData>
    <row r="1" spans="1:44" ht="33" customHeight="1" x14ac:dyDescent="0.2">
      <c r="A1" s="680"/>
      <c r="B1" s="680"/>
      <c r="C1" s="680"/>
      <c r="D1" s="680"/>
      <c r="E1" s="680"/>
      <c r="F1" s="680"/>
      <c r="G1" s="680"/>
      <c r="H1" s="680"/>
      <c r="I1" s="680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</row>
    <row r="2" spans="1:44" ht="15.6" customHeight="1" x14ac:dyDescent="0.2">
      <c r="A2" s="680" t="s">
        <v>118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75"/>
      <c r="O2" s="680" t="s">
        <v>118</v>
      </c>
      <c r="P2" s="680"/>
      <c r="Q2" s="680"/>
      <c r="R2" s="680"/>
      <c r="S2" s="680"/>
      <c r="T2" s="680"/>
      <c r="U2" s="680"/>
      <c r="V2" s="680"/>
      <c r="W2" s="680"/>
      <c r="X2" s="680"/>
      <c r="Y2" s="680"/>
      <c r="Z2" s="75"/>
      <c r="AA2" s="680" t="s">
        <v>118</v>
      </c>
      <c r="AB2" s="680"/>
      <c r="AC2" s="680"/>
      <c r="AD2" s="680"/>
      <c r="AE2" s="680"/>
      <c r="AF2" s="680"/>
      <c r="AG2" s="680"/>
      <c r="AH2" s="680"/>
      <c r="AI2" s="680"/>
      <c r="AJ2" s="680"/>
      <c r="AK2" s="680"/>
      <c r="AL2" s="680"/>
      <c r="AM2" s="680"/>
      <c r="AN2" s="22"/>
      <c r="AO2" s="22"/>
      <c r="AP2" s="22"/>
      <c r="AQ2" s="22"/>
      <c r="AR2" s="22"/>
    </row>
    <row r="3" spans="1:44" ht="15.6" customHeight="1" x14ac:dyDescent="0.2">
      <c r="A3" s="680" t="s">
        <v>122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75"/>
      <c r="O3" s="680" t="s">
        <v>123</v>
      </c>
      <c r="P3" s="680"/>
      <c r="Q3" s="680"/>
      <c r="R3" s="680"/>
      <c r="S3" s="680"/>
      <c r="T3" s="680"/>
      <c r="U3" s="680"/>
      <c r="V3" s="680"/>
      <c r="W3" s="680"/>
      <c r="X3" s="680"/>
      <c r="Y3" s="680"/>
      <c r="Z3" s="75"/>
      <c r="AA3" s="680" t="s">
        <v>124</v>
      </c>
      <c r="AB3" s="680"/>
      <c r="AC3" s="680"/>
      <c r="AD3" s="680"/>
      <c r="AE3" s="680"/>
      <c r="AF3" s="680"/>
      <c r="AG3" s="680"/>
      <c r="AH3" s="680"/>
      <c r="AI3" s="680"/>
      <c r="AJ3" s="680"/>
      <c r="AK3" s="680"/>
      <c r="AL3" s="680"/>
      <c r="AM3" s="680"/>
      <c r="AN3" s="22"/>
      <c r="AO3" s="22"/>
      <c r="AP3" s="22"/>
      <c r="AQ3" s="22"/>
      <c r="AR3" s="22"/>
    </row>
    <row r="4" spans="1:44" ht="15.6" customHeight="1" x14ac:dyDescent="0.2">
      <c r="A4" s="680" t="s">
        <v>125</v>
      </c>
      <c r="B4" s="680"/>
      <c r="C4" s="680"/>
      <c r="D4" s="680"/>
      <c r="E4" s="680"/>
      <c r="F4" s="680"/>
      <c r="G4" s="680"/>
      <c r="H4" s="680"/>
      <c r="I4" s="680"/>
      <c r="J4" s="680"/>
      <c r="K4" s="680"/>
      <c r="L4" s="680"/>
      <c r="M4" s="680"/>
      <c r="N4" s="75"/>
      <c r="O4" s="680" t="s">
        <v>125</v>
      </c>
      <c r="P4" s="680"/>
      <c r="Q4" s="680"/>
      <c r="R4" s="680"/>
      <c r="S4" s="680"/>
      <c r="T4" s="680"/>
      <c r="U4" s="680"/>
      <c r="V4" s="680"/>
      <c r="W4" s="680"/>
      <c r="X4" s="680"/>
      <c r="Y4" s="680"/>
      <c r="Z4" s="75"/>
      <c r="AA4" s="680" t="s">
        <v>125</v>
      </c>
      <c r="AB4" s="680"/>
      <c r="AC4" s="680"/>
      <c r="AD4" s="680"/>
      <c r="AE4" s="680"/>
      <c r="AF4" s="680"/>
      <c r="AG4" s="680"/>
      <c r="AH4" s="680"/>
      <c r="AI4" s="680"/>
      <c r="AJ4" s="680"/>
      <c r="AK4" s="680"/>
      <c r="AL4" s="680"/>
      <c r="AM4" s="680"/>
      <c r="AN4" s="22"/>
      <c r="AO4" s="22"/>
      <c r="AP4" s="22"/>
      <c r="AQ4" s="22"/>
      <c r="AR4" s="22"/>
    </row>
    <row r="5" spans="1:44" ht="19.5" customHeight="1" x14ac:dyDescent="0.2">
      <c r="A5" s="681" t="s">
        <v>65</v>
      </c>
      <c r="B5" s="687" t="s">
        <v>126</v>
      </c>
      <c r="C5" s="687"/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82"/>
      <c r="O5" s="681" t="s">
        <v>65</v>
      </c>
      <c r="P5" s="687" t="s">
        <v>67</v>
      </c>
      <c r="Q5" s="687"/>
      <c r="R5" s="687"/>
      <c r="S5" s="687"/>
      <c r="T5" s="687"/>
      <c r="U5" s="687"/>
      <c r="V5" s="687"/>
      <c r="W5" s="687"/>
      <c r="X5" s="687"/>
      <c r="Y5" s="687"/>
      <c r="Z5" s="82"/>
      <c r="AA5" s="681" t="s">
        <v>65</v>
      </c>
      <c r="AB5" s="687" t="s">
        <v>127</v>
      </c>
      <c r="AC5" s="687"/>
      <c r="AD5" s="687"/>
      <c r="AE5" s="687"/>
      <c r="AF5" s="687"/>
      <c r="AG5" s="687"/>
      <c r="AH5" s="687"/>
      <c r="AI5" s="687"/>
      <c r="AJ5" s="687"/>
      <c r="AK5" s="687"/>
      <c r="AL5" s="687"/>
      <c r="AM5" s="687"/>
      <c r="AN5" s="22"/>
      <c r="AO5" s="22"/>
      <c r="AP5" s="22"/>
      <c r="AQ5" s="22"/>
      <c r="AR5" s="22"/>
    </row>
    <row r="6" spans="1:44" ht="20.100000000000001" customHeight="1" x14ac:dyDescent="0.2">
      <c r="A6" s="681"/>
      <c r="B6" s="76" t="s">
        <v>128</v>
      </c>
      <c r="C6" s="76" t="s">
        <v>129</v>
      </c>
      <c r="D6" s="76" t="s">
        <v>130</v>
      </c>
      <c r="E6" s="76" t="s">
        <v>131</v>
      </c>
      <c r="F6" s="76" t="s">
        <v>132</v>
      </c>
      <c r="G6" s="76" t="s">
        <v>133</v>
      </c>
      <c r="H6" s="681" t="s">
        <v>134</v>
      </c>
      <c r="I6" s="681"/>
      <c r="J6" s="681" t="s">
        <v>69</v>
      </c>
      <c r="K6" s="681"/>
      <c r="L6" s="681"/>
      <c r="M6" s="681"/>
      <c r="N6" s="39"/>
      <c r="O6" s="681"/>
      <c r="P6" s="76" t="s">
        <v>128</v>
      </c>
      <c r="Q6" s="76" t="s">
        <v>129</v>
      </c>
      <c r="R6" s="76" t="s">
        <v>130</v>
      </c>
      <c r="S6" s="76" t="s">
        <v>131</v>
      </c>
      <c r="T6" s="76" t="s">
        <v>132</v>
      </c>
      <c r="U6" s="76" t="s">
        <v>133</v>
      </c>
      <c r="V6" s="681" t="s">
        <v>134</v>
      </c>
      <c r="W6" s="681"/>
      <c r="X6" s="681" t="s">
        <v>69</v>
      </c>
      <c r="Y6" s="681"/>
      <c r="Z6" s="39"/>
      <c r="AA6" s="681"/>
      <c r="AB6" s="76" t="s">
        <v>128</v>
      </c>
      <c r="AC6" s="76" t="s">
        <v>129</v>
      </c>
      <c r="AD6" s="76" t="s">
        <v>130</v>
      </c>
      <c r="AE6" s="76" t="s">
        <v>131</v>
      </c>
      <c r="AF6" s="76" t="s">
        <v>132</v>
      </c>
      <c r="AG6" s="76" t="s">
        <v>133</v>
      </c>
      <c r="AH6" s="681" t="s">
        <v>134</v>
      </c>
      <c r="AI6" s="681"/>
      <c r="AJ6" s="681" t="s">
        <v>69</v>
      </c>
      <c r="AK6" s="681"/>
      <c r="AL6" s="681"/>
      <c r="AM6" s="681"/>
      <c r="AN6" s="22"/>
      <c r="AO6" s="22"/>
      <c r="AP6" s="22"/>
      <c r="AQ6" s="22"/>
      <c r="AR6" s="22"/>
    </row>
    <row r="7" spans="1:44" ht="20.100000000000001" customHeight="1" x14ac:dyDescent="0.2">
      <c r="A7" s="681"/>
      <c r="B7" s="681" t="s">
        <v>70</v>
      </c>
      <c r="C7" s="681" t="s">
        <v>71</v>
      </c>
      <c r="D7" s="681" t="s">
        <v>73</v>
      </c>
      <c r="E7" s="681" t="s">
        <v>74</v>
      </c>
      <c r="F7" s="681" t="s">
        <v>76</v>
      </c>
      <c r="G7" s="681" t="s">
        <v>77</v>
      </c>
      <c r="H7" s="83" t="s">
        <v>135</v>
      </c>
      <c r="I7" s="83" t="s">
        <v>136</v>
      </c>
      <c r="J7" s="681" t="s">
        <v>13</v>
      </c>
      <c r="K7" s="681"/>
      <c r="L7" s="681" t="s">
        <v>14</v>
      </c>
      <c r="M7" s="681"/>
      <c r="N7" s="39"/>
      <c r="O7" s="681"/>
      <c r="P7" s="681" t="s">
        <v>70</v>
      </c>
      <c r="Q7" s="681" t="s">
        <v>71</v>
      </c>
      <c r="R7" s="681" t="s">
        <v>73</v>
      </c>
      <c r="S7" s="681" t="s">
        <v>74</v>
      </c>
      <c r="T7" s="681" t="s">
        <v>76</v>
      </c>
      <c r="U7" s="681" t="s">
        <v>77</v>
      </c>
      <c r="V7" s="83" t="s">
        <v>135</v>
      </c>
      <c r="W7" s="83" t="s">
        <v>136</v>
      </c>
      <c r="X7" s="681" t="s">
        <v>13</v>
      </c>
      <c r="Y7" s="681"/>
      <c r="Z7" s="39"/>
      <c r="AA7" s="681"/>
      <c r="AB7" s="681" t="s">
        <v>70</v>
      </c>
      <c r="AC7" s="681" t="s">
        <v>71</v>
      </c>
      <c r="AD7" s="681" t="s">
        <v>73</v>
      </c>
      <c r="AE7" s="681" t="s">
        <v>74</v>
      </c>
      <c r="AF7" s="681" t="s">
        <v>76</v>
      </c>
      <c r="AG7" s="681" t="s">
        <v>77</v>
      </c>
      <c r="AH7" s="83" t="s">
        <v>135</v>
      </c>
      <c r="AI7" s="83" t="s">
        <v>136</v>
      </c>
      <c r="AJ7" s="681" t="s">
        <v>13</v>
      </c>
      <c r="AK7" s="681"/>
      <c r="AL7" s="681" t="s">
        <v>14</v>
      </c>
      <c r="AM7" s="681"/>
      <c r="AN7" s="22"/>
      <c r="AO7" s="22"/>
      <c r="AP7" s="22"/>
      <c r="AQ7" s="22"/>
      <c r="AR7" s="22"/>
    </row>
    <row r="8" spans="1:44" ht="13.5" customHeight="1" x14ac:dyDescent="0.2">
      <c r="A8" s="683"/>
      <c r="B8" s="683"/>
      <c r="C8" s="683"/>
      <c r="D8" s="683"/>
      <c r="E8" s="683"/>
      <c r="F8" s="683"/>
      <c r="G8" s="683"/>
      <c r="H8" s="84" t="s">
        <v>119</v>
      </c>
      <c r="I8" s="84" t="s">
        <v>120</v>
      </c>
      <c r="J8" s="77" t="s">
        <v>121</v>
      </c>
      <c r="K8" s="77" t="s">
        <v>137</v>
      </c>
      <c r="L8" s="77" t="s">
        <v>138</v>
      </c>
      <c r="M8" s="77" t="s">
        <v>139</v>
      </c>
      <c r="N8" s="39"/>
      <c r="O8" s="683"/>
      <c r="P8" s="683"/>
      <c r="Q8" s="683"/>
      <c r="R8" s="683"/>
      <c r="S8" s="683"/>
      <c r="T8" s="683"/>
      <c r="U8" s="683"/>
      <c r="V8" s="84" t="s">
        <v>119</v>
      </c>
      <c r="W8" s="84" t="s">
        <v>120</v>
      </c>
      <c r="X8" s="77" t="s">
        <v>121</v>
      </c>
      <c r="Y8" s="77" t="s">
        <v>137</v>
      </c>
      <c r="Z8" s="39"/>
      <c r="AA8" s="683"/>
      <c r="AB8" s="683"/>
      <c r="AC8" s="683"/>
      <c r="AD8" s="683"/>
      <c r="AE8" s="683"/>
      <c r="AF8" s="683"/>
      <c r="AG8" s="683"/>
      <c r="AH8" s="84" t="s">
        <v>119</v>
      </c>
      <c r="AI8" s="84" t="s">
        <v>120</v>
      </c>
      <c r="AJ8" s="77" t="s">
        <v>121</v>
      </c>
      <c r="AK8" s="77" t="s">
        <v>137</v>
      </c>
      <c r="AL8" s="77" t="s">
        <v>138</v>
      </c>
      <c r="AM8" s="77" t="s">
        <v>139</v>
      </c>
      <c r="AN8" s="22"/>
      <c r="AO8" s="22"/>
      <c r="AP8" s="22"/>
      <c r="AQ8" s="22"/>
      <c r="AR8" s="22"/>
    </row>
    <row r="9" spans="1:44" ht="15.6" customHeight="1" x14ac:dyDescent="0.2">
      <c r="A9" s="100" t="s">
        <v>79</v>
      </c>
      <c r="B9" s="101">
        <v>4.8</v>
      </c>
      <c r="C9" s="101">
        <v>7.7</v>
      </c>
      <c r="D9" s="101">
        <v>7.8</v>
      </c>
      <c r="E9" s="101">
        <v>7.3</v>
      </c>
      <c r="F9" s="101">
        <v>7.6</v>
      </c>
      <c r="G9" s="101">
        <f>'Caroço de Algodão'!B8</f>
        <v>15.2</v>
      </c>
      <c r="H9" s="101">
        <v>16.5</v>
      </c>
      <c r="I9" s="101">
        <f>'Caroço de Algodão'!C8</f>
        <v>13.4</v>
      </c>
      <c r="J9" s="101">
        <f t="shared" ref="J9:J43" si="0">IF($H9=0,0,ROUND((I9/$H9-1)*100,1))</f>
        <v>-18.8</v>
      </c>
      <c r="K9" s="101">
        <f t="shared" ref="K9:K43" si="1">IF($G9=0,0,ROUND((I9/$G9-1)*100,1))</f>
        <v>-11.8</v>
      </c>
      <c r="L9" s="101">
        <f t="shared" ref="L9:L43" si="2">I9-H9</f>
        <v>-3.0999999999999996</v>
      </c>
      <c r="M9" s="101">
        <f t="shared" ref="M9:M43" si="3">I9-G9</f>
        <v>-1.7999999999999989</v>
      </c>
      <c r="N9" s="85"/>
      <c r="O9" s="100" t="s">
        <v>79</v>
      </c>
      <c r="P9" s="102">
        <v>2472.3000000000002</v>
      </c>
      <c r="Q9" s="102">
        <v>2298</v>
      </c>
      <c r="R9" s="102">
        <v>1672.2</v>
      </c>
      <c r="S9" s="102">
        <v>2152.6684930000001</v>
      </c>
      <c r="T9" s="102">
        <v>2473.578947</v>
      </c>
      <c r="U9" s="102">
        <f>'Caroço de Algodão'!E8</f>
        <v>2181.5210526315786</v>
      </c>
      <c r="V9" s="102">
        <v>2306.9709090000001</v>
      </c>
      <c r="W9" s="102">
        <f>'Caroço de Algodão'!F8</f>
        <v>2364.3223880597011</v>
      </c>
      <c r="X9" s="101">
        <f t="shared" ref="X9:X43" si="4">IF($V9=0,0,ROUND((W9/$V9-1)*100,1))</f>
        <v>2.5</v>
      </c>
      <c r="Y9" s="101">
        <f t="shared" ref="Y9:Y43" si="5">IF($U9=0,0,ROUND((W9/$U9-1)*100,1))</f>
        <v>8.4</v>
      </c>
      <c r="Z9" s="87"/>
      <c r="AA9" s="100" t="s">
        <v>79</v>
      </c>
      <c r="AB9" s="101">
        <v>11.9</v>
      </c>
      <c r="AC9" s="101">
        <v>17.7</v>
      </c>
      <c r="AD9" s="101">
        <v>13</v>
      </c>
      <c r="AE9" s="101">
        <v>15.7</v>
      </c>
      <c r="AF9" s="101">
        <v>18.8</v>
      </c>
      <c r="AG9" s="101">
        <f>'Caroço de Algodão'!H8</f>
        <v>33.200000000000003</v>
      </c>
      <c r="AH9" s="101">
        <v>38.1</v>
      </c>
      <c r="AI9" s="101">
        <f>'Caroço de Algodão'!I8</f>
        <v>31.7</v>
      </c>
      <c r="AJ9" s="101">
        <f t="shared" ref="AJ9:AJ43" si="6">IF($AH9=0,0,ROUND((AI9/$AH9-1)*100,1))</f>
        <v>-16.8</v>
      </c>
      <c r="AK9" s="101">
        <f t="shared" ref="AK9:AK43" si="7">IF($AG9=0,0,ROUND((AI9/$AG9-1)*100,1))</f>
        <v>-4.5</v>
      </c>
      <c r="AL9" s="101">
        <f t="shared" ref="AL9:AL43" si="8">AI9-AH9</f>
        <v>-6.4000000000000021</v>
      </c>
      <c r="AM9" s="101">
        <f t="shared" ref="AM9:AM43" si="9">AI9-AG9</f>
        <v>-1.5000000000000036</v>
      </c>
      <c r="AN9" s="22"/>
      <c r="AO9" s="22"/>
      <c r="AP9" s="22"/>
      <c r="AQ9" s="22"/>
      <c r="AR9" s="22"/>
    </row>
    <row r="10" spans="1:44" ht="15.6" customHeight="1" x14ac:dyDescent="0.2">
      <c r="A10" s="56" t="s">
        <v>80</v>
      </c>
      <c r="B10" s="9">
        <v>0</v>
      </c>
      <c r="C10" s="9">
        <v>0</v>
      </c>
      <c r="D10" s="79">
        <v>0</v>
      </c>
      <c r="E10" s="9">
        <v>2.5</v>
      </c>
      <c r="F10" s="9">
        <v>4.8</v>
      </c>
      <c r="G10" s="9">
        <f>'Caroço de Algodão'!B9</f>
        <v>0</v>
      </c>
      <c r="H10" s="9">
        <v>0</v>
      </c>
      <c r="I10" s="79">
        <f>'Caroço de Algodão'!C9</f>
        <v>0</v>
      </c>
      <c r="J10" s="79">
        <f t="shared" si="0"/>
        <v>0</v>
      </c>
      <c r="K10" s="79">
        <f t="shared" si="1"/>
        <v>0</v>
      </c>
      <c r="L10" s="79">
        <f t="shared" si="2"/>
        <v>0</v>
      </c>
      <c r="M10" s="79">
        <f t="shared" si="3"/>
        <v>0</v>
      </c>
      <c r="N10" s="88"/>
      <c r="O10" s="56" t="s">
        <v>80</v>
      </c>
      <c r="P10" s="24">
        <v>0</v>
      </c>
      <c r="Q10" s="24">
        <v>0</v>
      </c>
      <c r="R10" s="89">
        <v>0</v>
      </c>
      <c r="S10" s="24">
        <v>2604</v>
      </c>
      <c r="T10" s="24">
        <v>2604</v>
      </c>
      <c r="U10" s="24">
        <f>'Caroço de Algodão'!E9</f>
        <v>0</v>
      </c>
      <c r="V10" s="24">
        <v>0</v>
      </c>
      <c r="W10" s="89">
        <f>'Caroço de Algodão'!F9</f>
        <v>0</v>
      </c>
      <c r="X10" s="79">
        <f t="shared" si="4"/>
        <v>0</v>
      </c>
      <c r="Y10" s="79">
        <f t="shared" si="5"/>
        <v>0</v>
      </c>
      <c r="Z10" s="90"/>
      <c r="AA10" s="56" t="s">
        <v>80</v>
      </c>
      <c r="AB10" s="9">
        <v>0</v>
      </c>
      <c r="AC10" s="9">
        <v>0</v>
      </c>
      <c r="AD10" s="79">
        <v>0</v>
      </c>
      <c r="AE10" s="9">
        <v>6.5</v>
      </c>
      <c r="AF10" s="9">
        <v>12.5</v>
      </c>
      <c r="AG10" s="9">
        <f>'Caroço de Algodão'!H9</f>
        <v>0</v>
      </c>
      <c r="AH10" s="9">
        <v>0</v>
      </c>
      <c r="AI10" s="79">
        <f>'Caroço de Algodão'!I9</f>
        <v>0</v>
      </c>
      <c r="AJ10" s="79">
        <f t="shared" si="6"/>
        <v>0</v>
      </c>
      <c r="AK10" s="79">
        <f t="shared" si="7"/>
        <v>0</v>
      </c>
      <c r="AL10" s="79">
        <f t="shared" si="8"/>
        <v>0</v>
      </c>
      <c r="AM10" s="79">
        <f t="shared" si="9"/>
        <v>0</v>
      </c>
      <c r="AN10" s="22"/>
      <c r="AO10" s="22"/>
      <c r="AP10" s="22"/>
      <c r="AQ10" s="22"/>
      <c r="AR10" s="22"/>
    </row>
    <row r="11" spans="1:44" ht="15.6" customHeight="1" x14ac:dyDescent="0.2">
      <c r="A11" s="56" t="s">
        <v>81</v>
      </c>
      <c r="B11" s="9">
        <v>0</v>
      </c>
      <c r="C11" s="9">
        <v>0</v>
      </c>
      <c r="D11" s="79">
        <v>0</v>
      </c>
      <c r="E11" s="9">
        <v>0</v>
      </c>
      <c r="F11" s="9">
        <v>0</v>
      </c>
      <c r="G11" s="9">
        <f>'Caroço de Algodão'!B10</f>
        <v>8.1</v>
      </c>
      <c r="H11" s="9">
        <v>9.8000000000000007</v>
      </c>
      <c r="I11" s="79">
        <f>'Caroço de Algodão'!C10</f>
        <v>8</v>
      </c>
      <c r="J11" s="79">
        <f t="shared" si="0"/>
        <v>-18.399999999999999</v>
      </c>
      <c r="K11" s="79">
        <f t="shared" si="1"/>
        <v>-1.2</v>
      </c>
      <c r="L11" s="79">
        <f t="shared" si="2"/>
        <v>-1.8000000000000007</v>
      </c>
      <c r="M11" s="79">
        <f t="shared" si="3"/>
        <v>-9.9999999999999645E-2</v>
      </c>
      <c r="N11" s="88"/>
      <c r="O11" s="56" t="s">
        <v>81</v>
      </c>
      <c r="P11" s="24">
        <v>0</v>
      </c>
      <c r="Q11" s="24">
        <v>0</v>
      </c>
      <c r="R11" s="89">
        <v>0</v>
      </c>
      <c r="S11" s="24">
        <v>0</v>
      </c>
      <c r="T11" s="24">
        <v>0</v>
      </c>
      <c r="U11" s="24">
        <f>'Caroço de Algodão'!E10</f>
        <v>2294</v>
      </c>
      <c r="V11" s="24">
        <v>2325</v>
      </c>
      <c r="W11" s="89">
        <f>'Caroço de Algodão'!F10</f>
        <v>2418</v>
      </c>
      <c r="X11" s="79">
        <f t="shared" si="4"/>
        <v>4</v>
      </c>
      <c r="Y11" s="79">
        <f t="shared" si="5"/>
        <v>5.4</v>
      </c>
      <c r="Z11" s="90"/>
      <c r="AA11" s="56" t="s">
        <v>81</v>
      </c>
      <c r="AB11" s="9">
        <v>0</v>
      </c>
      <c r="AC11" s="9">
        <v>0</v>
      </c>
      <c r="AD11" s="79">
        <v>0</v>
      </c>
      <c r="AE11" s="9">
        <v>0</v>
      </c>
      <c r="AF11" s="9">
        <v>0</v>
      </c>
      <c r="AG11" s="9">
        <f>'Caroço de Algodão'!H10</f>
        <v>18.600000000000001</v>
      </c>
      <c r="AH11" s="9">
        <v>22.8</v>
      </c>
      <c r="AI11" s="79">
        <f>'Caroço de Algodão'!I10</f>
        <v>19.299999999999997</v>
      </c>
      <c r="AJ11" s="79">
        <f t="shared" si="6"/>
        <v>-15.4</v>
      </c>
      <c r="AK11" s="79">
        <f t="shared" si="7"/>
        <v>3.8</v>
      </c>
      <c r="AL11" s="79">
        <f t="shared" si="8"/>
        <v>-3.5000000000000036</v>
      </c>
      <c r="AM11" s="79">
        <f t="shared" si="9"/>
        <v>0.69999999999999574</v>
      </c>
      <c r="AN11" s="22"/>
      <c r="AO11" s="22"/>
      <c r="AP11" s="22"/>
      <c r="AQ11" s="22"/>
      <c r="AR11" s="22"/>
    </row>
    <row r="12" spans="1:44" ht="15.6" hidden="1" customHeight="1" x14ac:dyDescent="0.2">
      <c r="A12" s="56" t="s">
        <v>82</v>
      </c>
      <c r="B12" s="9">
        <v>0</v>
      </c>
      <c r="C12" s="9">
        <v>0</v>
      </c>
      <c r="D12" s="79">
        <v>0</v>
      </c>
      <c r="E12" s="9">
        <v>0</v>
      </c>
      <c r="F12" s="9">
        <v>0</v>
      </c>
      <c r="G12" s="9">
        <f>'Caroço de Algodão'!B11</f>
        <v>0</v>
      </c>
      <c r="H12" s="9">
        <v>0</v>
      </c>
      <c r="I12" s="79">
        <f>'Caroço de Algodão'!C11</f>
        <v>0</v>
      </c>
      <c r="J12" s="79">
        <f t="shared" si="0"/>
        <v>0</v>
      </c>
      <c r="K12" s="79">
        <f t="shared" si="1"/>
        <v>0</v>
      </c>
      <c r="L12" s="79">
        <f t="shared" si="2"/>
        <v>0</v>
      </c>
      <c r="M12" s="79">
        <f t="shared" si="3"/>
        <v>0</v>
      </c>
      <c r="N12" s="88"/>
      <c r="O12" s="56" t="s">
        <v>82</v>
      </c>
      <c r="P12" s="24">
        <v>0</v>
      </c>
      <c r="Q12" s="24">
        <v>0</v>
      </c>
      <c r="R12" s="89">
        <v>0</v>
      </c>
      <c r="S12" s="24">
        <v>0</v>
      </c>
      <c r="T12" s="24">
        <v>0</v>
      </c>
      <c r="U12" s="24">
        <f>'Caroço de Algodão'!E11</f>
        <v>0</v>
      </c>
      <c r="V12" s="24">
        <v>0</v>
      </c>
      <c r="W12" s="89">
        <f>'Caroço de Algodão'!F11</f>
        <v>0</v>
      </c>
      <c r="X12" s="79">
        <f t="shared" si="4"/>
        <v>0</v>
      </c>
      <c r="Y12" s="79">
        <f t="shared" si="5"/>
        <v>0</v>
      </c>
      <c r="Z12" s="90"/>
      <c r="AA12" s="56" t="s">
        <v>82</v>
      </c>
      <c r="AB12" s="9">
        <v>0</v>
      </c>
      <c r="AC12" s="9">
        <v>0</v>
      </c>
      <c r="AD12" s="79">
        <v>0</v>
      </c>
      <c r="AE12" s="9">
        <v>0</v>
      </c>
      <c r="AF12" s="9">
        <v>0</v>
      </c>
      <c r="AG12" s="9">
        <f>'Caroço de Algodão'!H11</f>
        <v>0</v>
      </c>
      <c r="AH12" s="9">
        <v>0</v>
      </c>
      <c r="AI12" s="79">
        <f>'Caroço de Algodão'!I11</f>
        <v>0</v>
      </c>
      <c r="AJ12" s="79">
        <f t="shared" si="6"/>
        <v>0</v>
      </c>
      <c r="AK12" s="79">
        <f t="shared" si="7"/>
        <v>0</v>
      </c>
      <c r="AL12" s="79">
        <f t="shared" si="8"/>
        <v>0</v>
      </c>
      <c r="AM12" s="79">
        <f t="shared" si="9"/>
        <v>0</v>
      </c>
      <c r="AN12" s="22"/>
      <c r="AO12" s="22"/>
      <c r="AP12" s="22"/>
      <c r="AQ12" s="22"/>
      <c r="AR12" s="22"/>
    </row>
    <row r="13" spans="1:44" ht="15.6" hidden="1" customHeight="1" x14ac:dyDescent="0.2">
      <c r="A13" s="56" t="s">
        <v>83</v>
      </c>
      <c r="B13" s="9">
        <v>0</v>
      </c>
      <c r="C13" s="9">
        <v>0</v>
      </c>
      <c r="D13" s="79">
        <v>0</v>
      </c>
      <c r="E13" s="9">
        <v>0</v>
      </c>
      <c r="F13" s="9">
        <v>0</v>
      </c>
      <c r="G13" s="9">
        <f>'Caroço de Algodão'!B12</f>
        <v>0</v>
      </c>
      <c r="H13" s="9">
        <v>0</v>
      </c>
      <c r="I13" s="79">
        <f>'Caroço de Algodão'!C12</f>
        <v>0</v>
      </c>
      <c r="J13" s="79">
        <f t="shared" si="0"/>
        <v>0</v>
      </c>
      <c r="K13" s="79">
        <f t="shared" si="1"/>
        <v>0</v>
      </c>
      <c r="L13" s="79">
        <f t="shared" si="2"/>
        <v>0</v>
      </c>
      <c r="M13" s="79">
        <f t="shared" si="3"/>
        <v>0</v>
      </c>
      <c r="N13" s="88"/>
      <c r="O13" s="56" t="s">
        <v>83</v>
      </c>
      <c r="P13" s="24">
        <v>0</v>
      </c>
      <c r="Q13" s="24">
        <v>0</v>
      </c>
      <c r="R13" s="89">
        <v>0</v>
      </c>
      <c r="S13" s="24">
        <v>0</v>
      </c>
      <c r="T13" s="24">
        <v>0</v>
      </c>
      <c r="U13" s="24">
        <f>'Caroço de Algodão'!E12</f>
        <v>0</v>
      </c>
      <c r="V13" s="24">
        <v>0</v>
      </c>
      <c r="W13" s="89">
        <f>'Caroço de Algodão'!F12</f>
        <v>0</v>
      </c>
      <c r="X13" s="79">
        <f t="shared" si="4"/>
        <v>0</v>
      </c>
      <c r="Y13" s="79">
        <f t="shared" si="5"/>
        <v>0</v>
      </c>
      <c r="Z13" s="90"/>
      <c r="AA13" s="56" t="s">
        <v>83</v>
      </c>
      <c r="AB13" s="9">
        <v>0</v>
      </c>
      <c r="AC13" s="9">
        <v>0</v>
      </c>
      <c r="AD13" s="79">
        <v>0</v>
      </c>
      <c r="AE13" s="9">
        <v>0</v>
      </c>
      <c r="AF13" s="9">
        <v>0</v>
      </c>
      <c r="AG13" s="9">
        <f>'Caroço de Algodão'!H12</f>
        <v>0</v>
      </c>
      <c r="AH13" s="9">
        <v>0</v>
      </c>
      <c r="AI13" s="79">
        <f>'Caroço de Algodão'!I12</f>
        <v>0</v>
      </c>
      <c r="AJ13" s="79">
        <f t="shared" si="6"/>
        <v>0</v>
      </c>
      <c r="AK13" s="79">
        <f t="shared" si="7"/>
        <v>0</v>
      </c>
      <c r="AL13" s="79">
        <f t="shared" si="8"/>
        <v>0</v>
      </c>
      <c r="AM13" s="79">
        <f t="shared" si="9"/>
        <v>0</v>
      </c>
      <c r="AN13" s="22"/>
      <c r="AO13" s="22"/>
      <c r="AP13" s="22"/>
      <c r="AQ13" s="22"/>
      <c r="AR13" s="22"/>
    </row>
    <row r="14" spans="1:44" ht="15.6" hidden="1" customHeight="1" x14ac:dyDescent="0.2">
      <c r="A14" s="56" t="s">
        <v>84</v>
      </c>
      <c r="B14" s="9">
        <v>0</v>
      </c>
      <c r="C14" s="9">
        <v>0</v>
      </c>
      <c r="D14" s="79">
        <v>0</v>
      </c>
      <c r="E14" s="9">
        <v>0</v>
      </c>
      <c r="F14" s="9">
        <v>0</v>
      </c>
      <c r="G14" s="9">
        <f>'Caroço de Algodão'!B13</f>
        <v>0</v>
      </c>
      <c r="H14" s="9">
        <v>0</v>
      </c>
      <c r="I14" s="79">
        <f>'Caroço de Algodão'!C13</f>
        <v>0</v>
      </c>
      <c r="J14" s="79">
        <f t="shared" si="0"/>
        <v>0</v>
      </c>
      <c r="K14" s="79">
        <f t="shared" si="1"/>
        <v>0</v>
      </c>
      <c r="L14" s="79">
        <f t="shared" si="2"/>
        <v>0</v>
      </c>
      <c r="M14" s="79">
        <f t="shared" si="3"/>
        <v>0</v>
      </c>
      <c r="N14" s="88"/>
      <c r="O14" s="56" t="s">
        <v>84</v>
      </c>
      <c r="P14" s="24">
        <v>0</v>
      </c>
      <c r="Q14" s="24">
        <v>0</v>
      </c>
      <c r="R14" s="89">
        <v>0</v>
      </c>
      <c r="S14" s="24">
        <v>0</v>
      </c>
      <c r="T14" s="24">
        <v>0</v>
      </c>
      <c r="U14" s="24">
        <f>'Caroço de Algodão'!E13</f>
        <v>0</v>
      </c>
      <c r="V14" s="24">
        <v>0</v>
      </c>
      <c r="W14" s="89">
        <f>'Caroço de Algodão'!F13</f>
        <v>0</v>
      </c>
      <c r="X14" s="79">
        <f t="shared" si="4"/>
        <v>0</v>
      </c>
      <c r="Y14" s="79">
        <f t="shared" si="5"/>
        <v>0</v>
      </c>
      <c r="Z14" s="90"/>
      <c r="AA14" s="56" t="s">
        <v>84</v>
      </c>
      <c r="AB14" s="9">
        <v>0</v>
      </c>
      <c r="AC14" s="9">
        <v>0</v>
      </c>
      <c r="AD14" s="79">
        <v>0</v>
      </c>
      <c r="AE14" s="9">
        <v>0</v>
      </c>
      <c r="AF14" s="9">
        <v>0</v>
      </c>
      <c r="AG14" s="9">
        <f>'Caroço de Algodão'!H13</f>
        <v>0</v>
      </c>
      <c r="AH14" s="9">
        <v>0</v>
      </c>
      <c r="AI14" s="79">
        <f>'Caroço de Algodão'!I13</f>
        <v>0</v>
      </c>
      <c r="AJ14" s="79">
        <f t="shared" si="6"/>
        <v>0</v>
      </c>
      <c r="AK14" s="79">
        <f t="shared" si="7"/>
        <v>0</v>
      </c>
      <c r="AL14" s="79">
        <f t="shared" si="8"/>
        <v>0</v>
      </c>
      <c r="AM14" s="79">
        <f t="shared" si="9"/>
        <v>0</v>
      </c>
      <c r="AN14" s="22"/>
      <c r="AO14" s="22"/>
      <c r="AP14" s="22"/>
      <c r="AQ14" s="22"/>
      <c r="AR14" s="22"/>
    </row>
    <row r="15" spans="1:44" ht="15.6" hidden="1" customHeight="1" x14ac:dyDescent="0.2">
      <c r="A15" s="56" t="s">
        <v>85</v>
      </c>
      <c r="B15" s="9">
        <v>0</v>
      </c>
      <c r="C15" s="9">
        <v>0</v>
      </c>
      <c r="D15" s="79">
        <v>0</v>
      </c>
      <c r="E15" s="9">
        <v>0</v>
      </c>
      <c r="F15" s="9">
        <v>0</v>
      </c>
      <c r="G15" s="9">
        <f>'Caroço de Algodão'!B14</f>
        <v>0</v>
      </c>
      <c r="H15" s="9">
        <v>0</v>
      </c>
      <c r="I15" s="79">
        <f>'Caroço de Algodão'!C14</f>
        <v>0</v>
      </c>
      <c r="J15" s="79">
        <f t="shared" si="0"/>
        <v>0</v>
      </c>
      <c r="K15" s="79">
        <f t="shared" si="1"/>
        <v>0</v>
      </c>
      <c r="L15" s="79">
        <f t="shared" si="2"/>
        <v>0</v>
      </c>
      <c r="M15" s="79">
        <f t="shared" si="3"/>
        <v>0</v>
      </c>
      <c r="N15" s="88"/>
      <c r="O15" s="56" t="s">
        <v>85</v>
      </c>
      <c r="P15" s="24">
        <v>0</v>
      </c>
      <c r="Q15" s="24">
        <v>0</v>
      </c>
      <c r="R15" s="89">
        <v>0</v>
      </c>
      <c r="S15" s="24">
        <v>0</v>
      </c>
      <c r="T15" s="24">
        <v>0</v>
      </c>
      <c r="U15" s="24">
        <f>'Caroço de Algodão'!E14</f>
        <v>0</v>
      </c>
      <c r="V15" s="24">
        <v>0</v>
      </c>
      <c r="W15" s="89">
        <f>'Caroço de Algodão'!F14</f>
        <v>0</v>
      </c>
      <c r="X15" s="79">
        <f t="shared" si="4"/>
        <v>0</v>
      </c>
      <c r="Y15" s="79">
        <f t="shared" si="5"/>
        <v>0</v>
      </c>
      <c r="Z15" s="90"/>
      <c r="AA15" s="56" t="s">
        <v>85</v>
      </c>
      <c r="AB15" s="9">
        <v>0</v>
      </c>
      <c r="AC15" s="9">
        <v>0</v>
      </c>
      <c r="AD15" s="79">
        <v>0</v>
      </c>
      <c r="AE15" s="9">
        <v>0</v>
      </c>
      <c r="AF15" s="9">
        <v>0</v>
      </c>
      <c r="AG15" s="9">
        <f>'Caroço de Algodão'!H14</f>
        <v>0</v>
      </c>
      <c r="AH15" s="9">
        <v>0</v>
      </c>
      <c r="AI15" s="79">
        <f>'Caroço de Algodão'!I14</f>
        <v>0</v>
      </c>
      <c r="AJ15" s="79">
        <f t="shared" si="6"/>
        <v>0</v>
      </c>
      <c r="AK15" s="79">
        <f t="shared" si="7"/>
        <v>0</v>
      </c>
      <c r="AL15" s="79">
        <f t="shared" si="8"/>
        <v>0</v>
      </c>
      <c r="AM15" s="79">
        <f t="shared" si="9"/>
        <v>0</v>
      </c>
      <c r="AN15" s="22"/>
      <c r="AO15" s="22"/>
      <c r="AP15" s="22"/>
      <c r="AQ15" s="22"/>
      <c r="AR15" s="22"/>
    </row>
    <row r="16" spans="1:44" ht="15.6" customHeight="1" x14ac:dyDescent="0.2">
      <c r="A16" s="56" t="s">
        <v>86</v>
      </c>
      <c r="B16" s="9">
        <v>4.8</v>
      </c>
      <c r="C16" s="9">
        <v>7.7</v>
      </c>
      <c r="D16" s="79">
        <v>7.8</v>
      </c>
      <c r="E16" s="9">
        <v>4.8</v>
      </c>
      <c r="F16" s="9">
        <v>2.8</v>
      </c>
      <c r="G16" s="9">
        <f>'Caroço de Algodão'!B15</f>
        <v>7.1</v>
      </c>
      <c r="H16" s="9">
        <v>6.7</v>
      </c>
      <c r="I16" s="79">
        <f>'Caroço de Algodão'!C15</f>
        <v>5.4</v>
      </c>
      <c r="J16" s="79">
        <f t="shared" si="0"/>
        <v>-19.399999999999999</v>
      </c>
      <c r="K16" s="79">
        <f t="shared" si="1"/>
        <v>-23.9</v>
      </c>
      <c r="L16" s="79">
        <f t="shared" si="2"/>
        <v>-1.2999999999999998</v>
      </c>
      <c r="M16" s="79">
        <f t="shared" si="3"/>
        <v>-1.6999999999999993</v>
      </c>
      <c r="N16" s="91"/>
      <c r="O16" s="56" t="s">
        <v>86</v>
      </c>
      <c r="P16" s="24">
        <v>2472</v>
      </c>
      <c r="Q16" s="24">
        <v>2298</v>
      </c>
      <c r="R16" s="89">
        <v>1672</v>
      </c>
      <c r="S16" s="24">
        <v>1918</v>
      </c>
      <c r="T16" s="24">
        <v>2250</v>
      </c>
      <c r="U16" s="24">
        <f>'Caroço de Algodão'!E15</f>
        <v>2053.1999999999998</v>
      </c>
      <c r="V16" s="24">
        <v>2280.6</v>
      </c>
      <c r="W16" s="89">
        <f>'Caroço de Algodão'!F15</f>
        <v>2284.7999999999997</v>
      </c>
      <c r="X16" s="79">
        <f t="shared" si="4"/>
        <v>0.2</v>
      </c>
      <c r="Y16" s="79">
        <f t="shared" si="5"/>
        <v>11.3</v>
      </c>
      <c r="Z16" s="90"/>
      <c r="AA16" s="56" t="s">
        <v>86</v>
      </c>
      <c r="AB16" s="9">
        <v>11.9</v>
      </c>
      <c r="AC16" s="9">
        <v>17.7</v>
      </c>
      <c r="AD16" s="79">
        <v>13</v>
      </c>
      <c r="AE16" s="9">
        <v>9.1999999999999993</v>
      </c>
      <c r="AF16" s="9">
        <v>6.3</v>
      </c>
      <c r="AG16" s="9">
        <f>'Caroço de Algodão'!H15</f>
        <v>14.600000000000001</v>
      </c>
      <c r="AH16" s="9">
        <v>15.3</v>
      </c>
      <c r="AI16" s="79">
        <f>'Caroço de Algodão'!I15</f>
        <v>12.400000000000002</v>
      </c>
      <c r="AJ16" s="79">
        <f t="shared" si="6"/>
        <v>-19</v>
      </c>
      <c r="AK16" s="79">
        <f t="shared" si="7"/>
        <v>-15.1</v>
      </c>
      <c r="AL16" s="79">
        <f t="shared" si="8"/>
        <v>-2.8999999999999986</v>
      </c>
      <c r="AM16" s="79">
        <f t="shared" si="9"/>
        <v>-2.1999999999999993</v>
      </c>
      <c r="AN16" s="22"/>
      <c r="AO16" s="22"/>
      <c r="AP16" s="22"/>
      <c r="AQ16" s="22"/>
      <c r="AR16" s="22"/>
    </row>
    <row r="17" spans="1:44" ht="15.6" customHeight="1" x14ac:dyDescent="0.2">
      <c r="A17" s="100" t="s">
        <v>87</v>
      </c>
      <c r="B17" s="101">
        <v>352.8</v>
      </c>
      <c r="C17" s="101">
        <v>317.8</v>
      </c>
      <c r="D17" s="101">
        <v>262.3</v>
      </c>
      <c r="E17" s="101">
        <v>230.8</v>
      </c>
      <c r="F17" s="101">
        <v>295.2</v>
      </c>
      <c r="G17" s="101">
        <f>'Caroço de Algodão'!B16</f>
        <v>307</v>
      </c>
      <c r="H17" s="101">
        <v>293.7</v>
      </c>
      <c r="I17" s="101">
        <f>'Caroço de Algodão'!C16</f>
        <v>356.59999999999997</v>
      </c>
      <c r="J17" s="101">
        <f t="shared" si="0"/>
        <v>21.4</v>
      </c>
      <c r="K17" s="101">
        <f t="shared" si="1"/>
        <v>16.2</v>
      </c>
      <c r="L17" s="101">
        <f t="shared" si="2"/>
        <v>62.899999999999977</v>
      </c>
      <c r="M17" s="101">
        <f t="shared" si="3"/>
        <v>49.599999999999966</v>
      </c>
      <c r="N17" s="87"/>
      <c r="O17" s="100" t="s">
        <v>87</v>
      </c>
      <c r="P17" s="102">
        <v>2357.1226320000001</v>
      </c>
      <c r="Q17" s="102">
        <v>2310.5171489999998</v>
      </c>
      <c r="R17" s="102">
        <v>1622.018223</v>
      </c>
      <c r="S17" s="102">
        <v>2533.2385530000001</v>
      </c>
      <c r="T17" s="102">
        <v>2769.3053049999999</v>
      </c>
      <c r="U17" s="102">
        <f>'Caroço de Algodão'!E16</f>
        <v>2799.2617654723131</v>
      </c>
      <c r="V17" s="102">
        <v>2642.317031</v>
      </c>
      <c r="W17" s="102">
        <f>'Caroço de Algodão'!F16</f>
        <v>2739.0372097588333</v>
      </c>
      <c r="X17" s="101">
        <f t="shared" si="4"/>
        <v>3.7</v>
      </c>
      <c r="Y17" s="101">
        <f t="shared" si="5"/>
        <v>-2.2000000000000002</v>
      </c>
      <c r="Z17" s="87"/>
      <c r="AA17" s="100" t="s">
        <v>87</v>
      </c>
      <c r="AB17" s="101">
        <v>831.5</v>
      </c>
      <c r="AC17" s="101">
        <v>734.3</v>
      </c>
      <c r="AD17" s="101">
        <v>425.4</v>
      </c>
      <c r="AE17" s="101">
        <v>584.6</v>
      </c>
      <c r="AF17" s="101">
        <v>817.5</v>
      </c>
      <c r="AG17" s="101">
        <f>'Caroço de Algodão'!H16</f>
        <v>859.49999999999989</v>
      </c>
      <c r="AH17" s="101">
        <v>776</v>
      </c>
      <c r="AI17" s="101">
        <f>'Caroço de Algodão'!I16</f>
        <v>976.7</v>
      </c>
      <c r="AJ17" s="101">
        <f t="shared" si="6"/>
        <v>25.9</v>
      </c>
      <c r="AK17" s="101">
        <f t="shared" si="7"/>
        <v>13.6</v>
      </c>
      <c r="AL17" s="101">
        <f t="shared" si="8"/>
        <v>200.70000000000005</v>
      </c>
      <c r="AM17" s="101">
        <f t="shared" si="9"/>
        <v>117.20000000000016</v>
      </c>
      <c r="AN17" s="22"/>
      <c r="AO17" s="22"/>
      <c r="AP17" s="22"/>
      <c r="AQ17" s="22"/>
      <c r="AR17" s="22"/>
    </row>
    <row r="18" spans="1:44" ht="15.6" customHeight="1" x14ac:dyDescent="0.2">
      <c r="A18" s="56" t="s">
        <v>88</v>
      </c>
      <c r="B18" s="9">
        <v>18.600000000000001</v>
      </c>
      <c r="C18" s="9">
        <v>21.4</v>
      </c>
      <c r="D18" s="79">
        <v>20.9</v>
      </c>
      <c r="E18" s="9">
        <v>22.5</v>
      </c>
      <c r="F18" s="9">
        <v>22.3</v>
      </c>
      <c r="G18" s="9">
        <f>'Caroço de Algodão'!B17</f>
        <v>25.6</v>
      </c>
      <c r="H18" s="9">
        <v>27.8</v>
      </c>
      <c r="I18" s="79">
        <f>'Caroço de Algodão'!C17</f>
        <v>27.2</v>
      </c>
      <c r="J18" s="79">
        <f t="shared" si="0"/>
        <v>-2.2000000000000002</v>
      </c>
      <c r="K18" s="79">
        <f t="shared" si="1"/>
        <v>6.3</v>
      </c>
      <c r="L18" s="79">
        <f t="shared" si="2"/>
        <v>-0.60000000000000142</v>
      </c>
      <c r="M18" s="79">
        <f t="shared" si="3"/>
        <v>1.5999999999999979</v>
      </c>
      <c r="N18" s="91"/>
      <c r="O18" s="56" t="s">
        <v>88</v>
      </c>
      <c r="P18" s="24">
        <v>2505</v>
      </c>
      <c r="Q18" s="24">
        <v>2390</v>
      </c>
      <c r="R18" s="89">
        <v>2369</v>
      </c>
      <c r="S18" s="24">
        <v>2349</v>
      </c>
      <c r="T18" s="24">
        <v>2347.8000000000002</v>
      </c>
      <c r="U18" s="24">
        <f>'Caroço de Algodão'!E17</f>
        <v>2606.4</v>
      </c>
      <c r="V18" s="24">
        <v>2434.1999999999998</v>
      </c>
      <c r="W18" s="89">
        <f>'Caroço de Algodão'!F17</f>
        <v>2609.3999999999996</v>
      </c>
      <c r="X18" s="79">
        <f t="shared" si="4"/>
        <v>7.2</v>
      </c>
      <c r="Y18" s="79">
        <f t="shared" si="5"/>
        <v>0.1</v>
      </c>
      <c r="Z18" s="90"/>
      <c r="AA18" s="56" t="s">
        <v>88</v>
      </c>
      <c r="AB18" s="9">
        <v>46.6</v>
      </c>
      <c r="AC18" s="9">
        <v>51.2</v>
      </c>
      <c r="AD18" s="79">
        <v>49.5</v>
      </c>
      <c r="AE18" s="9">
        <v>52.9</v>
      </c>
      <c r="AF18" s="9">
        <v>52.4</v>
      </c>
      <c r="AG18" s="9">
        <f>'Caroço de Algodão'!H17</f>
        <v>66.7</v>
      </c>
      <c r="AH18" s="9">
        <v>67.7</v>
      </c>
      <c r="AI18" s="79">
        <f>'Caroço de Algodão'!I17</f>
        <v>71</v>
      </c>
      <c r="AJ18" s="79">
        <f t="shared" si="6"/>
        <v>4.9000000000000004</v>
      </c>
      <c r="AK18" s="79">
        <f t="shared" si="7"/>
        <v>6.4</v>
      </c>
      <c r="AL18" s="79">
        <f t="shared" si="8"/>
        <v>3.2999999999999972</v>
      </c>
      <c r="AM18" s="79">
        <f t="shared" si="9"/>
        <v>4.2999999999999972</v>
      </c>
      <c r="AN18" s="22"/>
      <c r="AO18" s="22"/>
      <c r="AP18" s="22"/>
      <c r="AQ18" s="22"/>
      <c r="AR18" s="22"/>
    </row>
    <row r="19" spans="1:44" ht="15.6" customHeight="1" x14ac:dyDescent="0.2">
      <c r="A19" s="56" t="s">
        <v>89</v>
      </c>
      <c r="B19" s="9">
        <v>12.1</v>
      </c>
      <c r="C19" s="9">
        <v>14.2</v>
      </c>
      <c r="D19" s="79">
        <v>5.5</v>
      </c>
      <c r="E19" s="9">
        <v>5.6</v>
      </c>
      <c r="F19" s="9">
        <v>7.2</v>
      </c>
      <c r="G19" s="9">
        <f>'Caroço de Algodão'!B18</f>
        <v>9.6</v>
      </c>
      <c r="H19" s="9">
        <v>9.4</v>
      </c>
      <c r="I19" s="79">
        <f>'Caroço de Algodão'!C18</f>
        <v>15.7</v>
      </c>
      <c r="J19" s="79">
        <f t="shared" si="0"/>
        <v>67</v>
      </c>
      <c r="K19" s="79">
        <f t="shared" si="1"/>
        <v>63.5</v>
      </c>
      <c r="L19" s="79">
        <f t="shared" si="2"/>
        <v>6.2999999999999989</v>
      </c>
      <c r="M19" s="79">
        <f t="shared" si="3"/>
        <v>6.1</v>
      </c>
      <c r="N19" s="91"/>
      <c r="O19" s="56" t="s">
        <v>89</v>
      </c>
      <c r="P19" s="24">
        <v>2496</v>
      </c>
      <c r="Q19" s="24">
        <v>2122</v>
      </c>
      <c r="R19" s="89">
        <v>727</v>
      </c>
      <c r="S19" s="24">
        <v>2003</v>
      </c>
      <c r="T19" s="24">
        <v>2194.5</v>
      </c>
      <c r="U19" s="24">
        <f>'Caroço de Algodão'!E18</f>
        <v>2628.8399999999997</v>
      </c>
      <c r="V19" s="24">
        <v>2164.86</v>
      </c>
      <c r="W19" s="89">
        <f>'Caroço de Algodão'!F18</f>
        <v>2489.19</v>
      </c>
      <c r="X19" s="79">
        <f t="shared" si="4"/>
        <v>15</v>
      </c>
      <c r="Y19" s="79">
        <f t="shared" si="5"/>
        <v>-5.3</v>
      </c>
      <c r="Z19" s="90"/>
      <c r="AA19" s="56" t="s">
        <v>89</v>
      </c>
      <c r="AB19" s="9">
        <v>30.2</v>
      </c>
      <c r="AC19" s="9">
        <v>30.1</v>
      </c>
      <c r="AD19" s="79">
        <v>4</v>
      </c>
      <c r="AE19" s="9">
        <v>11.2</v>
      </c>
      <c r="AF19" s="9">
        <v>15.8</v>
      </c>
      <c r="AG19" s="9">
        <f>'Caroço de Algodão'!H18</f>
        <v>25.299999999999997</v>
      </c>
      <c r="AH19" s="9">
        <v>20.3</v>
      </c>
      <c r="AI19" s="79">
        <f>'Caroço de Algodão'!I18</f>
        <v>39.099999999999994</v>
      </c>
      <c r="AJ19" s="79">
        <f t="shared" si="6"/>
        <v>92.6</v>
      </c>
      <c r="AK19" s="79">
        <f t="shared" si="7"/>
        <v>54.5</v>
      </c>
      <c r="AL19" s="79">
        <f t="shared" si="8"/>
        <v>18.799999999999994</v>
      </c>
      <c r="AM19" s="79">
        <f t="shared" si="9"/>
        <v>13.799999999999997</v>
      </c>
      <c r="AN19" s="22"/>
      <c r="AO19" s="22"/>
      <c r="AP19" s="22"/>
      <c r="AQ19" s="22"/>
      <c r="AR19" s="22"/>
    </row>
    <row r="20" spans="1:44" ht="15.6" customHeight="1" x14ac:dyDescent="0.2">
      <c r="A20" s="56" t="s">
        <v>90</v>
      </c>
      <c r="B20" s="9">
        <v>1.8</v>
      </c>
      <c r="C20" s="9">
        <v>0.4</v>
      </c>
      <c r="D20" s="79">
        <v>0.3</v>
      </c>
      <c r="E20" s="9">
        <v>0.4</v>
      </c>
      <c r="F20" s="9">
        <v>1.2</v>
      </c>
      <c r="G20" s="9">
        <f>'Caroço de Algodão'!B19</f>
        <v>2.4</v>
      </c>
      <c r="H20" s="9">
        <v>2.8</v>
      </c>
      <c r="I20" s="79">
        <f>'Caroço de Algodão'!C19</f>
        <v>2.8</v>
      </c>
      <c r="J20" s="79">
        <f t="shared" si="0"/>
        <v>0</v>
      </c>
      <c r="K20" s="79">
        <f t="shared" si="1"/>
        <v>16.7</v>
      </c>
      <c r="L20" s="79">
        <f t="shared" si="2"/>
        <v>0</v>
      </c>
      <c r="M20" s="79">
        <f t="shared" si="3"/>
        <v>0.39999999999999991</v>
      </c>
      <c r="N20" s="91"/>
      <c r="O20" s="56" t="s">
        <v>90</v>
      </c>
      <c r="P20" s="24">
        <v>507</v>
      </c>
      <c r="Q20" s="24">
        <v>199</v>
      </c>
      <c r="R20" s="89">
        <v>347</v>
      </c>
      <c r="S20" s="24">
        <v>704</v>
      </c>
      <c r="T20" s="24">
        <v>531.04999999999995</v>
      </c>
      <c r="U20" s="24">
        <f>'Caroço de Algodão'!E19</f>
        <v>1776.4499999999998</v>
      </c>
      <c r="V20" s="24">
        <v>681.85</v>
      </c>
      <c r="W20" s="89">
        <f>'Caroço de Algodão'!F19</f>
        <v>956.1500000000002</v>
      </c>
      <c r="X20" s="79">
        <f t="shared" si="4"/>
        <v>40.200000000000003</v>
      </c>
      <c r="Y20" s="79">
        <f t="shared" si="5"/>
        <v>-46.2</v>
      </c>
      <c r="Z20" s="90"/>
      <c r="AA20" s="56" t="s">
        <v>90</v>
      </c>
      <c r="AB20" s="9">
        <v>0.9</v>
      </c>
      <c r="AC20" s="9">
        <v>0.1</v>
      </c>
      <c r="AD20" s="79">
        <v>0.1</v>
      </c>
      <c r="AE20" s="9">
        <v>0.2</v>
      </c>
      <c r="AF20" s="9">
        <v>0.7</v>
      </c>
      <c r="AG20" s="9">
        <f>'Caroço de Algodão'!H19</f>
        <v>4.3</v>
      </c>
      <c r="AH20" s="9">
        <v>1.9</v>
      </c>
      <c r="AI20" s="79">
        <f>'Caroço de Algodão'!I19</f>
        <v>2.6999999999999997</v>
      </c>
      <c r="AJ20" s="79">
        <f t="shared" si="6"/>
        <v>42.1</v>
      </c>
      <c r="AK20" s="79">
        <f t="shared" si="7"/>
        <v>-37.200000000000003</v>
      </c>
      <c r="AL20" s="79">
        <f t="shared" si="8"/>
        <v>0.79999999999999982</v>
      </c>
      <c r="AM20" s="79">
        <f t="shared" si="9"/>
        <v>-1.6</v>
      </c>
      <c r="AN20" s="22"/>
      <c r="AO20" s="22"/>
      <c r="AP20" s="22"/>
      <c r="AQ20" s="22"/>
      <c r="AR20" s="22"/>
    </row>
    <row r="21" spans="1:44" ht="15.6" customHeight="1" x14ac:dyDescent="0.2">
      <c r="A21" s="56" t="s">
        <v>91</v>
      </c>
      <c r="B21" s="9">
        <v>0.4</v>
      </c>
      <c r="C21" s="9">
        <v>0.3</v>
      </c>
      <c r="D21" s="79">
        <v>0.3</v>
      </c>
      <c r="E21" s="9">
        <v>0.3</v>
      </c>
      <c r="F21" s="9">
        <v>0.3</v>
      </c>
      <c r="G21" s="9">
        <f>'Caroço de Algodão'!B20</f>
        <v>0.3</v>
      </c>
      <c r="H21" s="9">
        <v>0.3</v>
      </c>
      <c r="I21" s="79">
        <f>'Caroço de Algodão'!C20</f>
        <v>0.3</v>
      </c>
      <c r="J21" s="79">
        <f t="shared" si="0"/>
        <v>0</v>
      </c>
      <c r="K21" s="79">
        <f t="shared" si="1"/>
        <v>0</v>
      </c>
      <c r="L21" s="79">
        <f t="shared" si="2"/>
        <v>0</v>
      </c>
      <c r="M21" s="79">
        <f t="shared" si="3"/>
        <v>0</v>
      </c>
      <c r="N21" s="91"/>
      <c r="O21" s="56" t="s">
        <v>91</v>
      </c>
      <c r="P21" s="24">
        <v>2362</v>
      </c>
      <c r="Q21" s="24">
        <v>2790</v>
      </c>
      <c r="R21" s="89">
        <v>2666</v>
      </c>
      <c r="S21" s="24">
        <v>2766</v>
      </c>
      <c r="T21" s="24">
        <v>2765.82</v>
      </c>
      <c r="U21" s="24">
        <f>'Caroço de Algodão'!E20</f>
        <v>2364.0599999999995</v>
      </c>
      <c r="V21" s="24">
        <v>2369.02</v>
      </c>
      <c r="W21" s="89">
        <f>'Caroço de Algodão'!F20</f>
        <v>2362.2000000000003</v>
      </c>
      <c r="X21" s="79">
        <f t="shared" si="4"/>
        <v>-0.3</v>
      </c>
      <c r="Y21" s="79">
        <f t="shared" si="5"/>
        <v>-0.1</v>
      </c>
      <c r="Z21" s="90"/>
      <c r="AA21" s="56" t="s">
        <v>91</v>
      </c>
      <c r="AB21" s="9">
        <v>0.9</v>
      </c>
      <c r="AC21" s="9">
        <v>0.9</v>
      </c>
      <c r="AD21" s="79">
        <v>0.8</v>
      </c>
      <c r="AE21" s="9">
        <v>0.8</v>
      </c>
      <c r="AF21" s="9">
        <v>0.8</v>
      </c>
      <c r="AG21" s="9">
        <f>'Caroço de Algodão'!H20</f>
        <v>0.70000000000000007</v>
      </c>
      <c r="AH21" s="9">
        <v>0.7</v>
      </c>
      <c r="AI21" s="79">
        <f>'Caroço de Algodão'!I20</f>
        <v>0.70000000000000007</v>
      </c>
      <c r="AJ21" s="79">
        <f t="shared" si="6"/>
        <v>0</v>
      </c>
      <c r="AK21" s="79">
        <f t="shared" si="7"/>
        <v>0</v>
      </c>
      <c r="AL21" s="79">
        <f t="shared" si="8"/>
        <v>0</v>
      </c>
      <c r="AM21" s="79">
        <f t="shared" si="9"/>
        <v>0</v>
      </c>
      <c r="AN21" s="22"/>
      <c r="AO21" s="22"/>
      <c r="AP21" s="22"/>
      <c r="AQ21" s="22"/>
      <c r="AR21" s="22"/>
    </row>
    <row r="22" spans="1:44" ht="15.6" hidden="1" customHeight="1" x14ac:dyDescent="0.2">
      <c r="A22" s="56" t="s">
        <v>92</v>
      </c>
      <c r="B22" s="9">
        <v>0.1</v>
      </c>
      <c r="C22" s="9">
        <v>0.2</v>
      </c>
      <c r="D22" s="79">
        <v>0.1</v>
      </c>
      <c r="E22" s="9">
        <v>0.4</v>
      </c>
      <c r="F22" s="9">
        <v>0.5</v>
      </c>
      <c r="G22" s="9">
        <f>'Caroço de Algodão'!B21</f>
        <v>1.5</v>
      </c>
      <c r="H22" s="9">
        <v>1.9</v>
      </c>
      <c r="I22" s="79">
        <f>'Caroço de Algodão'!C21</f>
        <v>1.9</v>
      </c>
      <c r="J22" s="79">
        <f t="shared" si="0"/>
        <v>0</v>
      </c>
      <c r="K22" s="79">
        <f t="shared" si="1"/>
        <v>26.7</v>
      </c>
      <c r="L22" s="79">
        <f t="shared" si="2"/>
        <v>0</v>
      </c>
      <c r="M22" s="79">
        <f t="shared" si="3"/>
        <v>0.39999999999999991</v>
      </c>
      <c r="N22" s="91"/>
      <c r="O22" s="56" t="s">
        <v>92</v>
      </c>
      <c r="P22" s="24">
        <v>429</v>
      </c>
      <c r="Q22" s="24">
        <v>787</v>
      </c>
      <c r="R22" s="89">
        <v>269</v>
      </c>
      <c r="S22" s="24">
        <v>524</v>
      </c>
      <c r="T22" s="24">
        <v>572.16</v>
      </c>
      <c r="U22" s="24">
        <f>'Caroço de Algodão'!E21</f>
        <v>707.19999999999993</v>
      </c>
      <c r="V22" s="24">
        <v>641.28</v>
      </c>
      <c r="W22" s="89">
        <f>'Caroço de Algodão'!F21</f>
        <v>1565.44</v>
      </c>
      <c r="X22" s="79">
        <f t="shared" si="4"/>
        <v>144.1</v>
      </c>
      <c r="Y22" s="79">
        <f t="shared" si="5"/>
        <v>121.4</v>
      </c>
      <c r="Z22" s="90"/>
      <c r="AA22" s="56" t="s">
        <v>92</v>
      </c>
      <c r="AB22" s="9">
        <v>0</v>
      </c>
      <c r="AC22" s="9">
        <v>0.1</v>
      </c>
      <c r="AD22" s="79">
        <v>0</v>
      </c>
      <c r="AE22" s="9">
        <v>0.2</v>
      </c>
      <c r="AF22" s="9">
        <v>0.2</v>
      </c>
      <c r="AG22" s="9">
        <f>'Caroço de Algodão'!H21</f>
        <v>1.1000000000000001</v>
      </c>
      <c r="AH22" s="9">
        <v>1.2</v>
      </c>
      <c r="AI22" s="79">
        <f>'Caroço de Algodão'!I21</f>
        <v>2.8999999999999995</v>
      </c>
      <c r="AJ22" s="79">
        <f t="shared" si="6"/>
        <v>141.69999999999999</v>
      </c>
      <c r="AK22" s="79">
        <f t="shared" si="7"/>
        <v>163.6</v>
      </c>
      <c r="AL22" s="79">
        <f t="shared" si="8"/>
        <v>1.6999999999999995</v>
      </c>
      <c r="AM22" s="79">
        <f t="shared" si="9"/>
        <v>1.7999999999999994</v>
      </c>
      <c r="AN22" s="22"/>
      <c r="AO22" s="22"/>
      <c r="AP22" s="22"/>
      <c r="AQ22" s="22"/>
      <c r="AR22" s="22"/>
    </row>
    <row r="23" spans="1:44" ht="15.6" customHeight="1" x14ac:dyDescent="0.2">
      <c r="A23" s="56" t="s">
        <v>93</v>
      </c>
      <c r="B23" s="9">
        <v>0.3</v>
      </c>
      <c r="C23" s="9">
        <v>0.1</v>
      </c>
      <c r="D23" s="79">
        <v>0</v>
      </c>
      <c r="E23" s="9">
        <v>0</v>
      </c>
      <c r="F23" s="9">
        <v>0</v>
      </c>
      <c r="G23" s="9">
        <f>'Caroço de Algodão'!B22</f>
        <v>0</v>
      </c>
      <c r="H23" s="9">
        <v>0</v>
      </c>
      <c r="I23" s="79">
        <f>'Caroço de Algodão'!C22</f>
        <v>0</v>
      </c>
      <c r="J23" s="79">
        <f t="shared" si="0"/>
        <v>0</v>
      </c>
      <c r="K23" s="79">
        <f t="shared" si="1"/>
        <v>0</v>
      </c>
      <c r="L23" s="79">
        <f t="shared" si="2"/>
        <v>0</v>
      </c>
      <c r="M23" s="79">
        <f t="shared" si="3"/>
        <v>0</v>
      </c>
      <c r="N23" s="91"/>
      <c r="O23" s="56" t="s">
        <v>93</v>
      </c>
      <c r="P23" s="24">
        <v>351</v>
      </c>
      <c r="Q23" s="24">
        <v>333</v>
      </c>
      <c r="R23" s="89">
        <v>0</v>
      </c>
      <c r="S23" s="24">
        <v>0</v>
      </c>
      <c r="T23" s="24">
        <v>0</v>
      </c>
      <c r="U23" s="24">
        <f>'Caroço de Algodão'!E22</f>
        <v>0</v>
      </c>
      <c r="V23" s="24">
        <v>0</v>
      </c>
      <c r="W23" s="89">
        <f>'Caroço de Algodão'!F22</f>
        <v>0</v>
      </c>
      <c r="X23" s="79">
        <f t="shared" si="4"/>
        <v>0</v>
      </c>
      <c r="Y23" s="79">
        <f t="shared" si="5"/>
        <v>0</v>
      </c>
      <c r="Z23" s="90"/>
      <c r="AA23" s="56" t="s">
        <v>93</v>
      </c>
      <c r="AB23" s="9">
        <v>0.1</v>
      </c>
      <c r="AC23" s="9">
        <v>0.1</v>
      </c>
      <c r="AD23" s="79">
        <v>0</v>
      </c>
      <c r="AE23" s="9">
        <v>0</v>
      </c>
      <c r="AF23" s="9">
        <v>0</v>
      </c>
      <c r="AG23" s="9">
        <f>'Caroço de Algodão'!H22</f>
        <v>0</v>
      </c>
      <c r="AH23" s="9">
        <v>0</v>
      </c>
      <c r="AI23" s="79">
        <f>'Caroço de Algodão'!I22</f>
        <v>0</v>
      </c>
      <c r="AJ23" s="79">
        <f t="shared" si="6"/>
        <v>0</v>
      </c>
      <c r="AK23" s="79">
        <f t="shared" si="7"/>
        <v>0</v>
      </c>
      <c r="AL23" s="79">
        <f t="shared" si="8"/>
        <v>0</v>
      </c>
      <c r="AM23" s="79">
        <f t="shared" si="9"/>
        <v>0</v>
      </c>
      <c r="AN23" s="22"/>
      <c r="AO23" s="22"/>
      <c r="AP23" s="22"/>
      <c r="AQ23" s="22"/>
      <c r="AR23" s="22"/>
    </row>
    <row r="24" spans="1:44" ht="15.6" customHeight="1" x14ac:dyDescent="0.2">
      <c r="A24" s="56" t="s">
        <v>94</v>
      </c>
      <c r="B24" s="9">
        <v>0.1</v>
      </c>
      <c r="C24" s="9">
        <v>0.1</v>
      </c>
      <c r="D24" s="79">
        <v>0</v>
      </c>
      <c r="E24" s="9">
        <v>0</v>
      </c>
      <c r="F24" s="9">
        <v>0</v>
      </c>
      <c r="G24" s="9">
        <f>'Caroço de Algodão'!B23</f>
        <v>1</v>
      </c>
      <c r="H24" s="9">
        <v>0.5</v>
      </c>
      <c r="I24" s="79">
        <f>'Caroço de Algodão'!C23</f>
        <v>1</v>
      </c>
      <c r="J24" s="79">
        <f t="shared" si="0"/>
        <v>100</v>
      </c>
      <c r="K24" s="79">
        <f t="shared" si="1"/>
        <v>0</v>
      </c>
      <c r="L24" s="79">
        <f t="shared" si="2"/>
        <v>0.5</v>
      </c>
      <c r="M24" s="79">
        <f t="shared" si="3"/>
        <v>0</v>
      </c>
      <c r="N24" s="91"/>
      <c r="O24" s="56" t="s">
        <v>94</v>
      </c>
      <c r="P24" s="24">
        <v>312</v>
      </c>
      <c r="Q24" s="24">
        <v>319</v>
      </c>
      <c r="R24" s="89">
        <v>0</v>
      </c>
      <c r="S24" s="24">
        <v>0</v>
      </c>
      <c r="T24" s="24">
        <v>0</v>
      </c>
      <c r="U24" s="24">
        <f>'Caroço de Algodão'!E23</f>
        <v>1409</v>
      </c>
      <c r="V24" s="24">
        <v>2438</v>
      </c>
      <c r="W24" s="89">
        <f>'Caroço de Algodão'!F23</f>
        <v>1472</v>
      </c>
      <c r="X24" s="79">
        <f t="shared" si="4"/>
        <v>-39.6</v>
      </c>
      <c r="Y24" s="79">
        <f t="shared" si="5"/>
        <v>4.5</v>
      </c>
      <c r="Z24" s="90"/>
      <c r="AA24" s="56" t="s">
        <v>94</v>
      </c>
      <c r="AB24" s="9">
        <v>0</v>
      </c>
      <c r="AC24" s="9">
        <v>0</v>
      </c>
      <c r="AD24" s="79">
        <v>0</v>
      </c>
      <c r="AE24" s="9">
        <v>0</v>
      </c>
      <c r="AF24" s="9">
        <v>0</v>
      </c>
      <c r="AG24" s="9">
        <f>'Caroço de Algodão'!H23</f>
        <v>1.4000000000000001</v>
      </c>
      <c r="AH24" s="9">
        <v>1.2</v>
      </c>
      <c r="AI24" s="79">
        <f>'Caroço de Algodão'!I23</f>
        <v>1.4999999999999998</v>
      </c>
      <c r="AJ24" s="79">
        <f t="shared" si="6"/>
        <v>25</v>
      </c>
      <c r="AK24" s="79">
        <f t="shared" si="7"/>
        <v>7.1</v>
      </c>
      <c r="AL24" s="79">
        <f t="shared" si="8"/>
        <v>0.29999999999999982</v>
      </c>
      <c r="AM24" s="79">
        <f t="shared" si="9"/>
        <v>9.9999999999999645E-2</v>
      </c>
      <c r="AN24" s="22"/>
      <c r="AO24" s="22"/>
      <c r="AP24" s="22"/>
      <c r="AQ24" s="22"/>
      <c r="AR24" s="22"/>
    </row>
    <row r="25" spans="1:44" ht="15.6" customHeight="1" x14ac:dyDescent="0.2">
      <c r="A25" s="56" t="s">
        <v>95</v>
      </c>
      <c r="B25" s="9">
        <v>0</v>
      </c>
      <c r="C25" s="9">
        <v>0</v>
      </c>
      <c r="D25" s="79">
        <v>0</v>
      </c>
      <c r="E25" s="9">
        <v>0</v>
      </c>
      <c r="F25" s="9">
        <v>0</v>
      </c>
      <c r="G25" s="9">
        <f>'Caroço de Algodão'!B24</f>
        <v>0</v>
      </c>
      <c r="H25" s="9">
        <v>0</v>
      </c>
      <c r="I25" s="79">
        <f>'Caroço de Algodão'!C24</f>
        <v>0</v>
      </c>
      <c r="J25" s="79">
        <f t="shared" si="0"/>
        <v>0</v>
      </c>
      <c r="K25" s="79">
        <f t="shared" si="1"/>
        <v>0</v>
      </c>
      <c r="L25" s="79">
        <f t="shared" si="2"/>
        <v>0</v>
      </c>
      <c r="M25" s="79">
        <f t="shared" si="3"/>
        <v>0</v>
      </c>
      <c r="N25" s="91"/>
      <c r="O25" s="56" t="s">
        <v>95</v>
      </c>
      <c r="P25" s="24">
        <v>0</v>
      </c>
      <c r="Q25" s="24">
        <v>0</v>
      </c>
      <c r="R25" s="89">
        <v>0</v>
      </c>
      <c r="S25" s="24">
        <v>0</v>
      </c>
      <c r="T25" s="24">
        <v>0</v>
      </c>
      <c r="U25" s="24">
        <f>'Caroço de Algodão'!E24</f>
        <v>0</v>
      </c>
      <c r="V25" s="24">
        <v>0</v>
      </c>
      <c r="W25" s="89">
        <f>'Caroço de Algodão'!F24</f>
        <v>0</v>
      </c>
      <c r="X25" s="79">
        <f t="shared" si="4"/>
        <v>0</v>
      </c>
      <c r="Y25" s="79">
        <f t="shared" si="5"/>
        <v>0</v>
      </c>
      <c r="Z25" s="90"/>
      <c r="AA25" s="56" t="s">
        <v>95</v>
      </c>
      <c r="AB25" s="9">
        <v>0</v>
      </c>
      <c r="AC25" s="9">
        <v>0</v>
      </c>
      <c r="AD25" s="79">
        <v>0</v>
      </c>
      <c r="AE25" s="9">
        <v>0</v>
      </c>
      <c r="AF25" s="9">
        <v>0</v>
      </c>
      <c r="AG25" s="9">
        <f>'Caroço de Algodão'!H24</f>
        <v>0</v>
      </c>
      <c r="AH25" s="9">
        <v>0</v>
      </c>
      <c r="AI25" s="79">
        <f>'Caroço de Algodão'!I24</f>
        <v>0</v>
      </c>
      <c r="AJ25" s="79">
        <f t="shared" si="6"/>
        <v>0</v>
      </c>
      <c r="AK25" s="79">
        <f t="shared" si="7"/>
        <v>0</v>
      </c>
      <c r="AL25" s="79">
        <f t="shared" si="8"/>
        <v>0</v>
      </c>
      <c r="AM25" s="79">
        <f t="shared" si="9"/>
        <v>0</v>
      </c>
      <c r="AN25" s="22"/>
      <c r="AO25" s="22"/>
      <c r="AP25" s="22"/>
      <c r="AQ25" s="22"/>
      <c r="AR25" s="22"/>
    </row>
    <row r="26" spans="1:44" ht="15.6" customHeight="1" x14ac:dyDescent="0.2">
      <c r="A26" s="56" t="s">
        <v>96</v>
      </c>
      <c r="B26" s="9">
        <v>319.39999999999998</v>
      </c>
      <c r="C26" s="9">
        <v>281.10000000000002</v>
      </c>
      <c r="D26" s="79">
        <v>235.2</v>
      </c>
      <c r="E26" s="9">
        <v>201.6</v>
      </c>
      <c r="F26" s="9">
        <v>263.7</v>
      </c>
      <c r="G26" s="9">
        <f>'Caroço de Algodão'!B25</f>
        <v>266.60000000000002</v>
      </c>
      <c r="H26" s="9">
        <v>251</v>
      </c>
      <c r="I26" s="79">
        <f>'Caroço de Algodão'!C25</f>
        <v>307.7</v>
      </c>
      <c r="J26" s="79">
        <f t="shared" si="0"/>
        <v>22.6</v>
      </c>
      <c r="K26" s="79">
        <f t="shared" si="1"/>
        <v>15.4</v>
      </c>
      <c r="L26" s="79">
        <f t="shared" si="2"/>
        <v>56.699999999999989</v>
      </c>
      <c r="M26" s="79">
        <f t="shared" si="3"/>
        <v>41.099999999999966</v>
      </c>
      <c r="N26" s="91"/>
      <c r="O26" s="56" t="s">
        <v>96</v>
      </c>
      <c r="P26" s="24">
        <v>2357</v>
      </c>
      <c r="Q26" s="24">
        <v>2319</v>
      </c>
      <c r="R26" s="89">
        <v>1577</v>
      </c>
      <c r="S26" s="24">
        <v>2576</v>
      </c>
      <c r="T26" s="24">
        <v>2835</v>
      </c>
      <c r="U26" s="24">
        <f>'Caroço de Algodão'!E25</f>
        <v>2850.6</v>
      </c>
      <c r="V26" s="24">
        <v>2721</v>
      </c>
      <c r="W26" s="89">
        <f>'Caroço de Algodão'!F25</f>
        <v>2791.2</v>
      </c>
      <c r="X26" s="79">
        <f t="shared" si="4"/>
        <v>2.6</v>
      </c>
      <c r="Y26" s="79">
        <f t="shared" si="5"/>
        <v>-2.1</v>
      </c>
      <c r="Z26" s="90"/>
      <c r="AA26" s="56" t="s">
        <v>96</v>
      </c>
      <c r="AB26" s="9">
        <v>752.8</v>
      </c>
      <c r="AC26" s="9">
        <v>651.79999999999995</v>
      </c>
      <c r="AD26" s="79">
        <v>371</v>
      </c>
      <c r="AE26" s="9">
        <v>519.29999999999995</v>
      </c>
      <c r="AF26" s="9">
        <v>747.6</v>
      </c>
      <c r="AG26" s="9">
        <f>'Caroço de Algodão'!H25</f>
        <v>759.99999999999989</v>
      </c>
      <c r="AH26" s="9">
        <v>683</v>
      </c>
      <c r="AI26" s="79">
        <f>'Caroço de Algodão'!I25</f>
        <v>858.80000000000007</v>
      </c>
      <c r="AJ26" s="79">
        <f t="shared" si="6"/>
        <v>25.7</v>
      </c>
      <c r="AK26" s="79">
        <f t="shared" si="7"/>
        <v>13</v>
      </c>
      <c r="AL26" s="79">
        <f t="shared" si="8"/>
        <v>175.80000000000007</v>
      </c>
      <c r="AM26" s="79">
        <f t="shared" si="9"/>
        <v>98.800000000000182</v>
      </c>
      <c r="AN26" s="22"/>
      <c r="AO26" s="22"/>
      <c r="AP26" s="22"/>
      <c r="AQ26" s="22"/>
      <c r="AR26" s="22"/>
    </row>
    <row r="27" spans="1:44" ht="15.6" customHeight="1" x14ac:dyDescent="0.2">
      <c r="A27" s="100" t="s">
        <v>97</v>
      </c>
      <c r="B27" s="101">
        <v>734.2</v>
      </c>
      <c r="C27" s="101">
        <v>627.6</v>
      </c>
      <c r="D27" s="101">
        <v>660.4</v>
      </c>
      <c r="E27" s="101">
        <v>682.6</v>
      </c>
      <c r="F27" s="101">
        <v>841.2</v>
      </c>
      <c r="G27" s="101">
        <f>'Caroço de Algodão'!B26</f>
        <v>1011.0999999999999</v>
      </c>
      <c r="H27" s="101">
        <v>1212.7</v>
      </c>
      <c r="I27" s="101">
        <f>'Caroço de Algodão'!C26</f>
        <v>1193.1999999999998</v>
      </c>
      <c r="J27" s="101">
        <f t="shared" si="0"/>
        <v>-1.6</v>
      </c>
      <c r="K27" s="101">
        <f t="shared" si="1"/>
        <v>18</v>
      </c>
      <c r="L27" s="101">
        <f t="shared" si="2"/>
        <v>-19.500000000000227</v>
      </c>
      <c r="M27" s="101">
        <f t="shared" si="3"/>
        <v>182.09999999999991</v>
      </c>
      <c r="N27" s="85"/>
      <c r="O27" s="100" t="s">
        <v>97</v>
      </c>
      <c r="P27" s="102">
        <v>2404.4956830000001</v>
      </c>
      <c r="Q27" s="102">
        <v>2465.7357280000001</v>
      </c>
      <c r="R27" s="102">
        <v>2193.7906950000001</v>
      </c>
      <c r="S27" s="102">
        <v>2424.0993010000002</v>
      </c>
      <c r="T27" s="102">
        <v>2494.0867330000001</v>
      </c>
      <c r="U27" s="102">
        <f>'Caroço de Algodão'!E26</f>
        <v>2435.4683918504597</v>
      </c>
      <c r="V27" s="102">
        <v>2519.6345219999998</v>
      </c>
      <c r="W27" s="102">
        <f>'Caroço de Algodão'!F26</f>
        <v>2519.2316961112974</v>
      </c>
      <c r="X27" s="101">
        <f t="shared" si="4"/>
        <v>0</v>
      </c>
      <c r="Y27" s="101">
        <f t="shared" si="5"/>
        <v>3.4</v>
      </c>
      <c r="Z27" s="87"/>
      <c r="AA27" s="100" t="s">
        <v>97</v>
      </c>
      <c r="AB27" s="101">
        <v>1765.4</v>
      </c>
      <c r="AC27" s="101">
        <v>1547.6</v>
      </c>
      <c r="AD27" s="101">
        <v>1448.8</v>
      </c>
      <c r="AE27" s="101">
        <v>1656.6</v>
      </c>
      <c r="AF27" s="101">
        <v>2098</v>
      </c>
      <c r="AG27" s="101">
        <f>'Caroço de Algodão'!H26</f>
        <v>2462.3999999999996</v>
      </c>
      <c r="AH27" s="101">
        <v>3055.6</v>
      </c>
      <c r="AI27" s="101">
        <f>'Caroço de Algodão'!I26</f>
        <v>3005.9</v>
      </c>
      <c r="AJ27" s="101">
        <f t="shared" si="6"/>
        <v>-1.6</v>
      </c>
      <c r="AK27" s="101">
        <f t="shared" si="7"/>
        <v>22.1</v>
      </c>
      <c r="AL27" s="101">
        <f t="shared" si="8"/>
        <v>-49.699999999999818</v>
      </c>
      <c r="AM27" s="101">
        <f t="shared" si="9"/>
        <v>543.50000000000045</v>
      </c>
      <c r="AN27" s="22"/>
      <c r="AO27" s="22"/>
      <c r="AP27" s="22"/>
      <c r="AQ27" s="22"/>
      <c r="AR27" s="22"/>
    </row>
    <row r="28" spans="1:44" ht="15.6" customHeight="1" x14ac:dyDescent="0.2">
      <c r="A28" s="56" t="s">
        <v>98</v>
      </c>
      <c r="B28" s="9">
        <v>643.1</v>
      </c>
      <c r="C28" s="9">
        <v>562.70000000000005</v>
      </c>
      <c r="D28" s="79">
        <v>600.79999999999995</v>
      </c>
      <c r="E28" s="9">
        <v>627.79999999999995</v>
      </c>
      <c r="F28" s="9">
        <v>777.8</v>
      </c>
      <c r="G28" s="9">
        <f>'Caroço de Algodão'!B27</f>
        <v>961.3</v>
      </c>
      <c r="H28" s="9">
        <v>1149.7</v>
      </c>
      <c r="I28" s="79">
        <f>'Caroço de Algodão'!C27</f>
        <v>1140.0999999999999</v>
      </c>
      <c r="J28" s="79">
        <f t="shared" si="0"/>
        <v>-0.8</v>
      </c>
      <c r="K28" s="79">
        <f t="shared" si="1"/>
        <v>18.600000000000001</v>
      </c>
      <c r="L28" s="79">
        <f t="shared" si="2"/>
        <v>-9.6000000000001364</v>
      </c>
      <c r="M28" s="79">
        <f t="shared" si="3"/>
        <v>178.79999999999995</v>
      </c>
      <c r="N28" s="88"/>
      <c r="O28" s="56" t="s">
        <v>98</v>
      </c>
      <c r="P28" s="24">
        <v>2396</v>
      </c>
      <c r="Q28" s="24">
        <v>2457</v>
      </c>
      <c r="R28" s="89">
        <v>2198</v>
      </c>
      <c r="S28" s="24">
        <v>2416</v>
      </c>
      <c r="T28" s="24">
        <v>2488.1999999999998</v>
      </c>
      <c r="U28" s="24">
        <f>'Caroço de Algodão'!E27</f>
        <v>2420.77</v>
      </c>
      <c r="V28" s="24">
        <v>2518.12</v>
      </c>
      <c r="W28" s="89">
        <f>'Caroço de Algodão'!F27</f>
        <v>2505.73</v>
      </c>
      <c r="X28" s="79">
        <f t="shared" si="4"/>
        <v>-0.5</v>
      </c>
      <c r="Y28" s="79">
        <f t="shared" si="5"/>
        <v>3.5</v>
      </c>
      <c r="Z28" s="90"/>
      <c r="AA28" s="56" t="s">
        <v>98</v>
      </c>
      <c r="AB28" s="9">
        <v>1540.7</v>
      </c>
      <c r="AC28" s="9">
        <v>1382.6</v>
      </c>
      <c r="AD28" s="79">
        <v>1320.8</v>
      </c>
      <c r="AE28" s="9">
        <v>1516.9</v>
      </c>
      <c r="AF28" s="9">
        <v>1935.3</v>
      </c>
      <c r="AG28" s="9">
        <f>'Caroço de Algodão'!H27</f>
        <v>2327.1</v>
      </c>
      <c r="AH28" s="9">
        <v>2895.1</v>
      </c>
      <c r="AI28" s="79">
        <f>'Caroço de Algodão'!I27</f>
        <v>2856.8</v>
      </c>
      <c r="AJ28" s="79">
        <f t="shared" si="6"/>
        <v>-1.3</v>
      </c>
      <c r="AK28" s="79">
        <f t="shared" si="7"/>
        <v>22.8</v>
      </c>
      <c r="AL28" s="79">
        <f t="shared" si="8"/>
        <v>-38.299999999999727</v>
      </c>
      <c r="AM28" s="79">
        <f t="shared" si="9"/>
        <v>529.70000000000027</v>
      </c>
      <c r="AN28" s="22"/>
      <c r="AO28" s="22"/>
      <c r="AP28" s="22"/>
      <c r="AQ28" s="22"/>
      <c r="AR28" s="22"/>
    </row>
    <row r="29" spans="1:44" ht="15.6" customHeight="1" x14ac:dyDescent="0.2">
      <c r="A29" s="56" t="s">
        <v>99</v>
      </c>
      <c r="B29" s="9">
        <v>37.5</v>
      </c>
      <c r="C29" s="9">
        <v>31.1</v>
      </c>
      <c r="D29" s="79">
        <v>29.9</v>
      </c>
      <c r="E29" s="9">
        <v>28.6</v>
      </c>
      <c r="F29" s="9">
        <v>30.4</v>
      </c>
      <c r="G29" s="9">
        <f>'Caroço de Algodão'!B28</f>
        <v>22.5</v>
      </c>
      <c r="H29" s="9">
        <v>27.5</v>
      </c>
      <c r="I29" s="79">
        <f>'Caroço de Algodão'!C28</f>
        <v>25.5</v>
      </c>
      <c r="J29" s="79">
        <f t="shared" si="0"/>
        <v>-7.3</v>
      </c>
      <c r="K29" s="79">
        <f t="shared" si="1"/>
        <v>13.3</v>
      </c>
      <c r="L29" s="79">
        <f t="shared" si="2"/>
        <v>-2</v>
      </c>
      <c r="M29" s="79">
        <f t="shared" si="3"/>
        <v>3</v>
      </c>
      <c r="N29" s="88"/>
      <c r="O29" s="56" t="s">
        <v>99</v>
      </c>
      <c r="P29" s="24">
        <v>2586</v>
      </c>
      <c r="Q29" s="24">
        <v>2723</v>
      </c>
      <c r="R29" s="89">
        <v>2474</v>
      </c>
      <c r="S29" s="24">
        <v>2567</v>
      </c>
      <c r="T29" s="24">
        <v>2655</v>
      </c>
      <c r="U29" s="24">
        <f>'Caroço de Algodão'!E28</f>
        <v>2856.78</v>
      </c>
      <c r="V29" s="24">
        <v>2614.88</v>
      </c>
      <c r="W29" s="89">
        <f>'Caroço de Algodão'!F28</f>
        <v>2781.26</v>
      </c>
      <c r="X29" s="79">
        <f t="shared" si="4"/>
        <v>6.4</v>
      </c>
      <c r="Y29" s="79">
        <f t="shared" si="5"/>
        <v>-2.6</v>
      </c>
      <c r="Z29" s="90"/>
      <c r="AA29" s="56" t="s">
        <v>99</v>
      </c>
      <c r="AB29" s="9">
        <v>97</v>
      </c>
      <c r="AC29" s="9">
        <v>84.7</v>
      </c>
      <c r="AD29" s="79">
        <v>74</v>
      </c>
      <c r="AE29" s="9">
        <v>75.3</v>
      </c>
      <c r="AF29" s="9">
        <v>80.7</v>
      </c>
      <c r="AG29" s="9">
        <f>'Caroço de Algodão'!H28</f>
        <v>64.2</v>
      </c>
      <c r="AH29" s="9">
        <v>71.900000000000006</v>
      </c>
      <c r="AI29" s="79">
        <f>'Caroço de Algodão'!I28</f>
        <v>70.900000000000006</v>
      </c>
      <c r="AJ29" s="79">
        <f t="shared" si="6"/>
        <v>-1.4</v>
      </c>
      <c r="AK29" s="79">
        <f t="shared" si="7"/>
        <v>10.4</v>
      </c>
      <c r="AL29" s="79">
        <f t="shared" si="8"/>
        <v>-1</v>
      </c>
      <c r="AM29" s="79">
        <f t="shared" si="9"/>
        <v>6.7000000000000028</v>
      </c>
      <c r="AN29" s="22"/>
      <c r="AO29" s="22"/>
      <c r="AP29" s="22"/>
      <c r="AQ29" s="22"/>
      <c r="AR29" s="22"/>
    </row>
    <row r="30" spans="1:44" ht="15.6" customHeight="1" x14ac:dyDescent="0.2">
      <c r="A30" s="56" t="s">
        <v>100</v>
      </c>
      <c r="B30" s="9">
        <v>53.6</v>
      </c>
      <c r="C30" s="9">
        <v>33.799999999999997</v>
      </c>
      <c r="D30" s="79">
        <v>29.7</v>
      </c>
      <c r="E30" s="9">
        <v>26.2</v>
      </c>
      <c r="F30" s="9">
        <v>33</v>
      </c>
      <c r="G30" s="9">
        <f>'Caroço de Algodão'!B29</f>
        <v>27.3</v>
      </c>
      <c r="H30" s="9">
        <v>35.5</v>
      </c>
      <c r="I30" s="79">
        <f>'Caroço de Algodão'!C29</f>
        <v>27.6</v>
      </c>
      <c r="J30" s="79">
        <f t="shared" si="0"/>
        <v>-22.3</v>
      </c>
      <c r="K30" s="79">
        <f t="shared" si="1"/>
        <v>1.1000000000000001</v>
      </c>
      <c r="L30" s="79">
        <f t="shared" si="2"/>
        <v>-7.8999999999999986</v>
      </c>
      <c r="M30" s="79">
        <f t="shared" si="3"/>
        <v>0.30000000000000071</v>
      </c>
      <c r="N30" s="88"/>
      <c r="O30" s="56" t="s">
        <v>100</v>
      </c>
      <c r="P30" s="24">
        <v>2382</v>
      </c>
      <c r="Q30" s="24">
        <v>2375</v>
      </c>
      <c r="R30" s="89">
        <v>1818</v>
      </c>
      <c r="S30" s="24">
        <v>2458</v>
      </c>
      <c r="T30" s="24">
        <v>2484.6</v>
      </c>
      <c r="U30" s="24">
        <f>'Caroço de Algodão'!E29</f>
        <v>2605.7999999999997</v>
      </c>
      <c r="V30" s="24">
        <v>2494.902</v>
      </c>
      <c r="W30" s="89">
        <f>'Caroço de Algodão'!F29</f>
        <v>2834.8680000000004</v>
      </c>
      <c r="X30" s="79">
        <f t="shared" si="4"/>
        <v>13.6</v>
      </c>
      <c r="Y30" s="79">
        <f t="shared" si="5"/>
        <v>8.8000000000000007</v>
      </c>
      <c r="Z30" s="90"/>
      <c r="AA30" s="56" t="s">
        <v>100</v>
      </c>
      <c r="AB30" s="9">
        <v>127.7</v>
      </c>
      <c r="AC30" s="9">
        <v>80.3</v>
      </c>
      <c r="AD30" s="79">
        <v>54</v>
      </c>
      <c r="AE30" s="9">
        <v>64.400000000000006</v>
      </c>
      <c r="AF30" s="9">
        <v>82</v>
      </c>
      <c r="AG30" s="9">
        <f>'Caroço de Algodão'!H29</f>
        <v>71.100000000000009</v>
      </c>
      <c r="AH30" s="9">
        <v>88.6</v>
      </c>
      <c r="AI30" s="79">
        <f>'Caroço de Algodão'!I29</f>
        <v>78.199999999999989</v>
      </c>
      <c r="AJ30" s="79">
        <f t="shared" si="6"/>
        <v>-11.7</v>
      </c>
      <c r="AK30" s="79">
        <f t="shared" si="7"/>
        <v>10</v>
      </c>
      <c r="AL30" s="79">
        <f t="shared" si="8"/>
        <v>-10.400000000000006</v>
      </c>
      <c r="AM30" s="79">
        <f t="shared" si="9"/>
        <v>7.0999999999999801</v>
      </c>
      <c r="AN30" s="22"/>
      <c r="AO30" s="22"/>
      <c r="AP30" s="22"/>
      <c r="AQ30" s="22"/>
      <c r="AR30" s="22"/>
    </row>
    <row r="31" spans="1:44" ht="15.6" hidden="1" customHeight="1" x14ac:dyDescent="0.2">
      <c r="A31" s="56" t="s">
        <v>101</v>
      </c>
      <c r="B31" s="9">
        <v>0</v>
      </c>
      <c r="C31" s="9">
        <v>0</v>
      </c>
      <c r="D31" s="79">
        <v>0</v>
      </c>
      <c r="E31" s="9">
        <v>0</v>
      </c>
      <c r="F31" s="9">
        <v>0</v>
      </c>
      <c r="G31" s="9">
        <f>'Caroço de Algodão'!B30</f>
        <v>0</v>
      </c>
      <c r="H31" s="9">
        <v>0</v>
      </c>
      <c r="I31" s="79">
        <f>'Caroço de Algodão'!C30</f>
        <v>0</v>
      </c>
      <c r="J31" s="79">
        <f t="shared" si="0"/>
        <v>0</v>
      </c>
      <c r="K31" s="79">
        <f t="shared" si="1"/>
        <v>0</v>
      </c>
      <c r="L31" s="79">
        <f t="shared" si="2"/>
        <v>0</v>
      </c>
      <c r="M31" s="79">
        <f t="shared" si="3"/>
        <v>0</v>
      </c>
      <c r="N31" s="88"/>
      <c r="O31" s="56" t="s">
        <v>101</v>
      </c>
      <c r="P31" s="24">
        <v>0</v>
      </c>
      <c r="Q31" s="24">
        <v>0</v>
      </c>
      <c r="R31" s="89">
        <v>0</v>
      </c>
      <c r="S31" s="24">
        <v>0</v>
      </c>
      <c r="T31" s="24">
        <v>0</v>
      </c>
      <c r="U31" s="24">
        <f>'Caroço de Algodão'!E30</f>
        <v>0</v>
      </c>
      <c r="V31" s="24">
        <v>0</v>
      </c>
      <c r="W31" s="89">
        <f>'Caroço de Algodão'!F30</f>
        <v>0</v>
      </c>
      <c r="X31" s="79">
        <f t="shared" si="4"/>
        <v>0</v>
      </c>
      <c r="Y31" s="79">
        <f t="shared" si="5"/>
        <v>0</v>
      </c>
      <c r="Z31" s="90"/>
      <c r="AA31" s="56" t="s">
        <v>101</v>
      </c>
      <c r="AB31" s="9">
        <v>0</v>
      </c>
      <c r="AC31" s="9">
        <v>0</v>
      </c>
      <c r="AD31" s="79">
        <v>0</v>
      </c>
      <c r="AE31" s="9">
        <v>0</v>
      </c>
      <c r="AF31" s="9">
        <v>0</v>
      </c>
      <c r="AG31" s="9">
        <f>'Caroço de Algodão'!H30</f>
        <v>0</v>
      </c>
      <c r="AH31" s="9">
        <v>0</v>
      </c>
      <c r="AI31" s="79">
        <f>'Caroço de Algodão'!I30</f>
        <v>0</v>
      </c>
      <c r="AJ31" s="79">
        <f t="shared" si="6"/>
        <v>0</v>
      </c>
      <c r="AK31" s="79">
        <f t="shared" si="7"/>
        <v>0</v>
      </c>
      <c r="AL31" s="79">
        <f t="shared" si="8"/>
        <v>0</v>
      </c>
      <c r="AM31" s="79">
        <f t="shared" si="9"/>
        <v>0</v>
      </c>
      <c r="AN31" s="22"/>
      <c r="AO31" s="22"/>
      <c r="AP31" s="22"/>
      <c r="AQ31" s="22"/>
      <c r="AR31" s="22"/>
    </row>
    <row r="32" spans="1:44" ht="15.6" customHeight="1" x14ac:dyDescent="0.2">
      <c r="A32" s="100" t="s">
        <v>102</v>
      </c>
      <c r="B32" s="101">
        <v>28.9</v>
      </c>
      <c r="C32" s="101">
        <v>22.2</v>
      </c>
      <c r="D32" s="101">
        <v>23.8</v>
      </c>
      <c r="E32" s="101">
        <v>18.399999999999999</v>
      </c>
      <c r="F32" s="101">
        <v>30.7</v>
      </c>
      <c r="G32" s="101">
        <f>'Caroço de Algodão'!B31</f>
        <v>36.5</v>
      </c>
      <c r="H32" s="101">
        <v>45.6</v>
      </c>
      <c r="I32" s="101">
        <f>'Caroço de Algodão'!C31</f>
        <v>37.200000000000003</v>
      </c>
      <c r="J32" s="101">
        <f t="shared" si="0"/>
        <v>-18.399999999999999</v>
      </c>
      <c r="K32" s="101">
        <f t="shared" si="1"/>
        <v>1.9</v>
      </c>
      <c r="L32" s="101">
        <f t="shared" si="2"/>
        <v>-8.3999999999999986</v>
      </c>
      <c r="M32" s="101">
        <f t="shared" si="3"/>
        <v>0.70000000000000284</v>
      </c>
      <c r="N32" s="85"/>
      <c r="O32" s="100" t="s">
        <v>102</v>
      </c>
      <c r="P32" s="102">
        <v>2095.5460549999998</v>
      </c>
      <c r="Q32" s="102">
        <v>2147.1902700000001</v>
      </c>
      <c r="R32" s="102">
        <v>2042.7397060000001</v>
      </c>
      <c r="S32" s="102">
        <v>2215.4867389999999</v>
      </c>
      <c r="T32" s="102">
        <v>2368.276124</v>
      </c>
      <c r="U32" s="102">
        <f>'Caroço de Algodão'!E31</f>
        <v>2258.7808219178087</v>
      </c>
      <c r="V32" s="102">
        <v>2473.0904609999998</v>
      </c>
      <c r="W32" s="102">
        <f>'Caroço de Algodão'!F31</f>
        <v>2426.8959677419352</v>
      </c>
      <c r="X32" s="101">
        <f t="shared" si="4"/>
        <v>-1.9</v>
      </c>
      <c r="Y32" s="101">
        <f t="shared" si="5"/>
        <v>7.4</v>
      </c>
      <c r="Z32" s="87"/>
      <c r="AA32" s="100" t="s">
        <v>102</v>
      </c>
      <c r="AB32" s="101">
        <v>60.5</v>
      </c>
      <c r="AC32" s="101">
        <v>47.7</v>
      </c>
      <c r="AD32" s="101">
        <v>48.6</v>
      </c>
      <c r="AE32" s="101">
        <v>41.4</v>
      </c>
      <c r="AF32" s="101">
        <v>72.8</v>
      </c>
      <c r="AG32" s="101">
        <f>'Caroço de Algodão'!H31</f>
        <v>82.4</v>
      </c>
      <c r="AH32" s="101">
        <v>112.8</v>
      </c>
      <c r="AI32" s="101">
        <f>'Caroço de Algodão'!I31</f>
        <v>90.3</v>
      </c>
      <c r="AJ32" s="101">
        <f t="shared" si="6"/>
        <v>-19.899999999999999</v>
      </c>
      <c r="AK32" s="101">
        <f t="shared" si="7"/>
        <v>9.6</v>
      </c>
      <c r="AL32" s="101">
        <f t="shared" si="8"/>
        <v>-22.5</v>
      </c>
      <c r="AM32" s="101">
        <f t="shared" si="9"/>
        <v>7.8999999999999915</v>
      </c>
      <c r="AN32" s="22"/>
      <c r="AO32" s="22"/>
      <c r="AP32" s="22"/>
      <c r="AQ32" s="22"/>
      <c r="AR32" s="22"/>
    </row>
    <row r="33" spans="1:44" ht="15.6" customHeight="1" x14ac:dyDescent="0.2">
      <c r="A33" s="56" t="s">
        <v>103</v>
      </c>
      <c r="B33" s="9">
        <v>20.9</v>
      </c>
      <c r="C33" s="9">
        <v>18.8</v>
      </c>
      <c r="D33" s="79">
        <v>19.600000000000001</v>
      </c>
      <c r="E33" s="9">
        <v>15.6</v>
      </c>
      <c r="F33" s="9">
        <v>25</v>
      </c>
      <c r="G33" s="9">
        <f>'Caroço de Algodão'!B32</f>
        <v>31.8</v>
      </c>
      <c r="H33" s="9">
        <v>35.1</v>
      </c>
      <c r="I33" s="79">
        <f>'Caroço de Algodão'!C32</f>
        <v>29.1</v>
      </c>
      <c r="J33" s="79">
        <f t="shared" si="0"/>
        <v>-17.100000000000001</v>
      </c>
      <c r="K33" s="79">
        <f t="shared" si="1"/>
        <v>-8.5</v>
      </c>
      <c r="L33" s="79">
        <f t="shared" si="2"/>
        <v>-6</v>
      </c>
      <c r="M33" s="79">
        <f t="shared" si="3"/>
        <v>-2.6999999999999993</v>
      </c>
      <c r="N33" s="88"/>
      <c r="O33" s="56" t="s">
        <v>103</v>
      </c>
      <c r="P33" s="24">
        <v>2116</v>
      </c>
      <c r="Q33" s="24">
        <v>2160</v>
      </c>
      <c r="R33" s="89">
        <v>2052</v>
      </c>
      <c r="S33" s="24">
        <v>2243</v>
      </c>
      <c r="T33" s="24">
        <v>2379.6</v>
      </c>
      <c r="U33" s="24">
        <f>'Caroço de Algodão'!E32</f>
        <v>2233.8000000000002</v>
      </c>
      <c r="V33" s="24">
        <v>2455.8000000000002</v>
      </c>
      <c r="W33" s="89">
        <f>'Caroço de Algodão'!F32</f>
        <v>2380.7999999999997</v>
      </c>
      <c r="X33" s="79">
        <f t="shared" si="4"/>
        <v>-3.1</v>
      </c>
      <c r="Y33" s="79">
        <f t="shared" si="5"/>
        <v>6.6</v>
      </c>
      <c r="Z33" s="90"/>
      <c r="AA33" s="56" t="s">
        <v>103</v>
      </c>
      <c r="AB33" s="9">
        <v>44.2</v>
      </c>
      <c r="AC33" s="9">
        <v>40.6</v>
      </c>
      <c r="AD33" s="79">
        <v>40.200000000000003</v>
      </c>
      <c r="AE33" s="9">
        <v>35.6</v>
      </c>
      <c r="AF33" s="9">
        <v>59.5</v>
      </c>
      <c r="AG33" s="9">
        <f>'Caroço de Algodão'!H32</f>
        <v>71</v>
      </c>
      <c r="AH33" s="9">
        <v>86.2</v>
      </c>
      <c r="AI33" s="79">
        <f>'Caroço de Algodão'!I32</f>
        <v>69.3</v>
      </c>
      <c r="AJ33" s="79">
        <f t="shared" si="6"/>
        <v>-19.600000000000001</v>
      </c>
      <c r="AK33" s="79">
        <f t="shared" si="7"/>
        <v>-2.4</v>
      </c>
      <c r="AL33" s="79">
        <f t="shared" si="8"/>
        <v>-16.900000000000006</v>
      </c>
      <c r="AM33" s="79">
        <f t="shared" si="9"/>
        <v>-1.7000000000000028</v>
      </c>
      <c r="AN33" s="22"/>
      <c r="AO33" s="22"/>
      <c r="AP33" s="22"/>
      <c r="AQ33" s="22"/>
      <c r="AR33" s="22"/>
    </row>
    <row r="34" spans="1:44" ht="15.6" hidden="1" customHeight="1" x14ac:dyDescent="0.2">
      <c r="A34" s="56" t="s">
        <v>104</v>
      </c>
      <c r="B34" s="9">
        <v>0</v>
      </c>
      <c r="C34" s="9">
        <v>0</v>
      </c>
      <c r="D34" s="79">
        <v>0</v>
      </c>
      <c r="E34" s="9">
        <v>0</v>
      </c>
      <c r="F34" s="9">
        <v>0</v>
      </c>
      <c r="G34" s="9">
        <f>'Caroço de Algodão'!B33</f>
        <v>0</v>
      </c>
      <c r="H34" s="9">
        <v>0</v>
      </c>
      <c r="I34" s="79">
        <f>'Caroço de Algodão'!C33</f>
        <v>0</v>
      </c>
      <c r="J34" s="79">
        <f t="shared" si="0"/>
        <v>0</v>
      </c>
      <c r="K34" s="79">
        <f t="shared" si="1"/>
        <v>0</v>
      </c>
      <c r="L34" s="79">
        <f t="shared" si="2"/>
        <v>0</v>
      </c>
      <c r="M34" s="79">
        <f t="shared" si="3"/>
        <v>0</v>
      </c>
      <c r="N34" s="88"/>
      <c r="O34" s="56" t="s">
        <v>104</v>
      </c>
      <c r="P34" s="24">
        <v>0</v>
      </c>
      <c r="Q34" s="24">
        <v>0</v>
      </c>
      <c r="R34" s="89">
        <v>0</v>
      </c>
      <c r="S34" s="24">
        <v>0</v>
      </c>
      <c r="T34" s="24">
        <v>0</v>
      </c>
      <c r="U34" s="24">
        <f>'Caroço de Algodão'!E33</f>
        <v>0</v>
      </c>
      <c r="V34" s="24">
        <v>0</v>
      </c>
      <c r="W34" s="89">
        <f>'Caroço de Algodão'!F33</f>
        <v>0</v>
      </c>
      <c r="X34" s="79">
        <f t="shared" si="4"/>
        <v>0</v>
      </c>
      <c r="Y34" s="79">
        <f t="shared" si="5"/>
        <v>0</v>
      </c>
      <c r="Z34" s="90"/>
      <c r="AA34" s="56" t="s">
        <v>104</v>
      </c>
      <c r="AB34" s="9">
        <v>0</v>
      </c>
      <c r="AC34" s="9">
        <v>0</v>
      </c>
      <c r="AD34" s="79">
        <v>0</v>
      </c>
      <c r="AE34" s="9">
        <v>0</v>
      </c>
      <c r="AF34" s="9">
        <v>0</v>
      </c>
      <c r="AG34" s="9">
        <f>'Caroço de Algodão'!H33</f>
        <v>0</v>
      </c>
      <c r="AH34" s="9">
        <v>0</v>
      </c>
      <c r="AI34" s="79">
        <f>'Caroço de Algodão'!I33</f>
        <v>0</v>
      </c>
      <c r="AJ34" s="79">
        <f t="shared" si="6"/>
        <v>0</v>
      </c>
      <c r="AK34" s="79">
        <f t="shared" si="7"/>
        <v>0</v>
      </c>
      <c r="AL34" s="79">
        <f t="shared" si="8"/>
        <v>0</v>
      </c>
      <c r="AM34" s="79">
        <f t="shared" si="9"/>
        <v>0</v>
      </c>
      <c r="AN34" s="22"/>
      <c r="AO34" s="22"/>
      <c r="AP34" s="22"/>
      <c r="AQ34" s="22"/>
      <c r="AR34" s="22"/>
    </row>
    <row r="35" spans="1:44" ht="15.6" hidden="1" customHeight="1" x14ac:dyDescent="0.2">
      <c r="A35" s="56" t="s">
        <v>105</v>
      </c>
      <c r="B35" s="9">
        <v>0</v>
      </c>
      <c r="C35" s="9">
        <v>0</v>
      </c>
      <c r="D35" s="79">
        <v>0</v>
      </c>
      <c r="E35" s="9">
        <v>0</v>
      </c>
      <c r="F35" s="9">
        <v>0</v>
      </c>
      <c r="G35" s="9">
        <f>'Caroço de Algodão'!B34</f>
        <v>0</v>
      </c>
      <c r="H35" s="9">
        <v>0</v>
      </c>
      <c r="I35" s="79">
        <f>'Caroço de Algodão'!C34</f>
        <v>0</v>
      </c>
      <c r="J35" s="79">
        <f t="shared" si="0"/>
        <v>0</v>
      </c>
      <c r="K35" s="79">
        <f t="shared" si="1"/>
        <v>0</v>
      </c>
      <c r="L35" s="79">
        <f t="shared" si="2"/>
        <v>0</v>
      </c>
      <c r="M35" s="79">
        <f t="shared" si="3"/>
        <v>0</v>
      </c>
      <c r="N35" s="88"/>
      <c r="O35" s="56" t="s">
        <v>105</v>
      </c>
      <c r="P35" s="24">
        <v>0</v>
      </c>
      <c r="Q35" s="24">
        <v>0</v>
      </c>
      <c r="R35" s="89">
        <v>0</v>
      </c>
      <c r="S35" s="24">
        <v>0</v>
      </c>
      <c r="T35" s="24">
        <v>0</v>
      </c>
      <c r="U35" s="24">
        <f>'Caroço de Algodão'!E34</f>
        <v>0</v>
      </c>
      <c r="V35" s="24">
        <v>0</v>
      </c>
      <c r="W35" s="89">
        <f>'Caroço de Algodão'!F34</f>
        <v>0</v>
      </c>
      <c r="X35" s="79">
        <f t="shared" si="4"/>
        <v>0</v>
      </c>
      <c r="Y35" s="79">
        <f t="shared" si="5"/>
        <v>0</v>
      </c>
      <c r="Z35" s="90"/>
      <c r="AA35" s="56" t="s">
        <v>105</v>
      </c>
      <c r="AB35" s="9">
        <v>0</v>
      </c>
      <c r="AC35" s="9">
        <v>0</v>
      </c>
      <c r="AD35" s="79">
        <v>0</v>
      </c>
      <c r="AE35" s="9">
        <v>0</v>
      </c>
      <c r="AF35" s="9">
        <v>0</v>
      </c>
      <c r="AG35" s="9">
        <f>'Caroço de Algodão'!H34</f>
        <v>0</v>
      </c>
      <c r="AH35" s="9">
        <v>0</v>
      </c>
      <c r="AI35" s="79">
        <f>'Caroço de Algodão'!I34</f>
        <v>0</v>
      </c>
      <c r="AJ35" s="79">
        <f t="shared" si="6"/>
        <v>0</v>
      </c>
      <c r="AK35" s="79">
        <f t="shared" si="7"/>
        <v>0</v>
      </c>
      <c r="AL35" s="79">
        <f t="shared" si="8"/>
        <v>0</v>
      </c>
      <c r="AM35" s="79">
        <f t="shared" si="9"/>
        <v>0</v>
      </c>
      <c r="AN35" s="22"/>
      <c r="AO35" s="22"/>
      <c r="AP35" s="22"/>
      <c r="AQ35" s="22"/>
      <c r="AR35" s="22"/>
    </row>
    <row r="36" spans="1:44" ht="15.6" customHeight="1" x14ac:dyDescent="0.2">
      <c r="A36" s="56" t="s">
        <v>106</v>
      </c>
      <c r="B36" s="9">
        <v>8</v>
      </c>
      <c r="C36" s="9">
        <v>3.4</v>
      </c>
      <c r="D36" s="79">
        <v>4.2</v>
      </c>
      <c r="E36" s="9">
        <v>2.8</v>
      </c>
      <c r="F36" s="9">
        <v>5.7</v>
      </c>
      <c r="G36" s="9">
        <f>'Caroço de Algodão'!B35</f>
        <v>4.7</v>
      </c>
      <c r="H36" s="9">
        <v>10.5</v>
      </c>
      <c r="I36" s="79">
        <f>'Caroço de Algodão'!C35</f>
        <v>8.1</v>
      </c>
      <c r="J36" s="79">
        <f t="shared" si="0"/>
        <v>-22.9</v>
      </c>
      <c r="K36" s="79">
        <f t="shared" si="1"/>
        <v>72.3</v>
      </c>
      <c r="L36" s="79">
        <f t="shared" si="2"/>
        <v>-2.4000000000000004</v>
      </c>
      <c r="M36" s="79">
        <f t="shared" si="3"/>
        <v>3.3999999999999995</v>
      </c>
      <c r="N36" s="88"/>
      <c r="O36" s="56" t="s">
        <v>106</v>
      </c>
      <c r="P36" s="24">
        <v>2042</v>
      </c>
      <c r="Q36" s="24">
        <v>2076</v>
      </c>
      <c r="R36" s="89">
        <v>2000</v>
      </c>
      <c r="S36" s="24">
        <v>2060</v>
      </c>
      <c r="T36" s="24">
        <v>2318.61</v>
      </c>
      <c r="U36" s="24">
        <f>'Caroço de Algodão'!E35</f>
        <v>2427.7999999999997</v>
      </c>
      <c r="V36" s="24">
        <v>2530.89</v>
      </c>
      <c r="W36" s="89">
        <f>'Caroço de Algodão'!F35</f>
        <v>2592.5</v>
      </c>
      <c r="X36" s="79">
        <f t="shared" si="4"/>
        <v>2.4</v>
      </c>
      <c r="Y36" s="79">
        <f t="shared" si="5"/>
        <v>6.8</v>
      </c>
      <c r="Z36" s="90"/>
      <c r="AA36" s="56" t="s">
        <v>106</v>
      </c>
      <c r="AB36" s="9">
        <v>16.3</v>
      </c>
      <c r="AC36" s="9">
        <v>7.1</v>
      </c>
      <c r="AD36" s="79">
        <v>8.4</v>
      </c>
      <c r="AE36" s="9">
        <v>5.8</v>
      </c>
      <c r="AF36" s="9">
        <v>13.3</v>
      </c>
      <c r="AG36" s="9">
        <f>'Caroço de Algodão'!H35</f>
        <v>11.399999999999999</v>
      </c>
      <c r="AH36" s="9">
        <v>26.6</v>
      </c>
      <c r="AI36" s="79">
        <f>'Caroço de Algodão'!I35</f>
        <v>21</v>
      </c>
      <c r="AJ36" s="79">
        <f t="shared" si="6"/>
        <v>-21.1</v>
      </c>
      <c r="AK36" s="79">
        <f t="shared" si="7"/>
        <v>84.2</v>
      </c>
      <c r="AL36" s="79">
        <f t="shared" si="8"/>
        <v>-5.6000000000000014</v>
      </c>
      <c r="AM36" s="79">
        <f t="shared" si="9"/>
        <v>9.6000000000000014</v>
      </c>
      <c r="AN36" s="22"/>
      <c r="AO36" s="22"/>
      <c r="AP36" s="22"/>
      <c r="AQ36" s="22"/>
      <c r="AR36" s="22"/>
    </row>
    <row r="37" spans="1:44" ht="15.6" customHeight="1" x14ac:dyDescent="0.2">
      <c r="A37" s="100" t="s">
        <v>107</v>
      </c>
      <c r="B37" s="101">
        <v>0.9</v>
      </c>
      <c r="C37" s="101">
        <v>0.9</v>
      </c>
      <c r="D37" s="101">
        <v>0.9</v>
      </c>
      <c r="E37" s="101">
        <v>0</v>
      </c>
      <c r="F37" s="101">
        <v>0</v>
      </c>
      <c r="G37" s="101">
        <f>'Caroço de Algodão'!B36</f>
        <v>0.8</v>
      </c>
      <c r="H37" s="101">
        <v>1.1000000000000001</v>
      </c>
      <c r="I37" s="101">
        <f>'Caroço de Algodão'!C36</f>
        <v>1.2</v>
      </c>
      <c r="J37" s="101">
        <f t="shared" si="0"/>
        <v>9.1</v>
      </c>
      <c r="K37" s="101">
        <f t="shared" si="1"/>
        <v>50</v>
      </c>
      <c r="L37" s="101">
        <f t="shared" si="2"/>
        <v>9.9999999999999867E-2</v>
      </c>
      <c r="M37" s="101">
        <f t="shared" si="3"/>
        <v>0.39999999999999991</v>
      </c>
      <c r="N37" s="85"/>
      <c r="O37" s="100" t="s">
        <v>107</v>
      </c>
      <c r="P37" s="102">
        <v>1472.5</v>
      </c>
      <c r="Q37" s="102">
        <v>1350.98</v>
      </c>
      <c r="R37" s="102">
        <v>1350.98</v>
      </c>
      <c r="S37" s="102">
        <v>0</v>
      </c>
      <c r="T37" s="102">
        <v>0</v>
      </c>
      <c r="U37" s="102">
        <f>'Caroço de Algodão'!E36</f>
        <v>1830</v>
      </c>
      <c r="V37" s="102">
        <v>1718.98</v>
      </c>
      <c r="W37" s="102">
        <f>'Caroço de Algodão'!F36</f>
        <v>1647.0000000000002</v>
      </c>
      <c r="X37" s="101">
        <f t="shared" si="4"/>
        <v>-4.2</v>
      </c>
      <c r="Y37" s="101">
        <f t="shared" si="5"/>
        <v>-10</v>
      </c>
      <c r="Z37" s="87"/>
      <c r="AA37" s="100" t="s">
        <v>107</v>
      </c>
      <c r="AB37" s="101">
        <v>1.3</v>
      </c>
      <c r="AC37" s="101">
        <v>1.3</v>
      </c>
      <c r="AD37" s="101">
        <v>1.3</v>
      </c>
      <c r="AE37" s="101">
        <v>0</v>
      </c>
      <c r="AF37" s="101">
        <v>0</v>
      </c>
      <c r="AG37" s="101">
        <f>'Caroço de Algodão'!H36</f>
        <v>1.5</v>
      </c>
      <c r="AH37" s="101">
        <v>1.9</v>
      </c>
      <c r="AI37" s="101">
        <f>'Caroço de Algodão'!I36</f>
        <v>1.9000000000000001</v>
      </c>
      <c r="AJ37" s="101">
        <f t="shared" si="6"/>
        <v>0</v>
      </c>
      <c r="AK37" s="101">
        <f t="shared" si="7"/>
        <v>26.7</v>
      </c>
      <c r="AL37" s="101">
        <f t="shared" si="8"/>
        <v>0</v>
      </c>
      <c r="AM37" s="101">
        <f t="shared" si="9"/>
        <v>0.40000000000000013</v>
      </c>
      <c r="AN37" s="22"/>
      <c r="AO37" s="22"/>
      <c r="AP37" s="22"/>
      <c r="AQ37" s="22"/>
      <c r="AR37" s="22"/>
    </row>
    <row r="38" spans="1:44" ht="15.6" customHeight="1" x14ac:dyDescent="0.2">
      <c r="A38" s="56" t="s">
        <v>108</v>
      </c>
      <c r="B38" s="9">
        <v>0.9</v>
      </c>
      <c r="C38" s="9">
        <v>0.9</v>
      </c>
      <c r="D38" s="79">
        <v>0.9</v>
      </c>
      <c r="E38" s="9">
        <v>0</v>
      </c>
      <c r="F38" s="9">
        <v>0</v>
      </c>
      <c r="G38" s="9">
        <f>'Caroço de Algodão'!B37</f>
        <v>0.8</v>
      </c>
      <c r="H38" s="9">
        <v>1.1000000000000001</v>
      </c>
      <c r="I38" s="79">
        <f>'Caroço de Algodão'!C37</f>
        <v>1.2</v>
      </c>
      <c r="J38" s="79">
        <f t="shared" si="0"/>
        <v>9.1</v>
      </c>
      <c r="K38" s="79">
        <f t="shared" si="1"/>
        <v>50</v>
      </c>
      <c r="L38" s="79">
        <f t="shared" si="2"/>
        <v>9.9999999999999867E-2</v>
      </c>
      <c r="M38" s="79">
        <f t="shared" si="3"/>
        <v>0.39999999999999991</v>
      </c>
      <c r="N38" s="88"/>
      <c r="O38" s="56" t="s">
        <v>108</v>
      </c>
      <c r="P38" s="24">
        <v>1473</v>
      </c>
      <c r="Q38" s="24">
        <v>1351</v>
      </c>
      <c r="R38" s="89">
        <v>1351</v>
      </c>
      <c r="S38" s="24">
        <v>0</v>
      </c>
      <c r="T38" s="24">
        <v>0</v>
      </c>
      <c r="U38" s="24">
        <f>'Caroço de Algodão'!E37</f>
        <v>1830</v>
      </c>
      <c r="V38" s="24">
        <v>1718.98</v>
      </c>
      <c r="W38" s="89">
        <f>'Caroço de Algodão'!F37</f>
        <v>1647.0000000000002</v>
      </c>
      <c r="X38" s="79">
        <f t="shared" si="4"/>
        <v>-4.2</v>
      </c>
      <c r="Y38" s="79">
        <f t="shared" si="5"/>
        <v>-10</v>
      </c>
      <c r="Z38" s="90"/>
      <c r="AA38" s="56" t="s">
        <v>108</v>
      </c>
      <c r="AB38" s="9">
        <v>1.3</v>
      </c>
      <c r="AC38" s="9">
        <v>1.3</v>
      </c>
      <c r="AD38" s="79">
        <v>1.3</v>
      </c>
      <c r="AE38" s="9">
        <v>0</v>
      </c>
      <c r="AF38" s="9">
        <v>0</v>
      </c>
      <c r="AG38" s="9">
        <f>'Caroço de Algodão'!H37</f>
        <v>1.5</v>
      </c>
      <c r="AH38" s="9">
        <v>1.9</v>
      </c>
      <c r="AI38" s="79">
        <f>'Caroço de Algodão'!I37</f>
        <v>1.9000000000000001</v>
      </c>
      <c r="AJ38" s="79">
        <f t="shared" si="6"/>
        <v>0</v>
      </c>
      <c r="AK38" s="79">
        <f t="shared" si="7"/>
        <v>26.7</v>
      </c>
      <c r="AL38" s="79">
        <f t="shared" si="8"/>
        <v>0</v>
      </c>
      <c r="AM38" s="79">
        <f t="shared" si="9"/>
        <v>0.40000000000000013</v>
      </c>
      <c r="AN38" s="22"/>
      <c r="AO38" s="22"/>
      <c r="AP38" s="22"/>
      <c r="AQ38" s="22"/>
      <c r="AR38" s="22"/>
    </row>
    <row r="39" spans="1:44" ht="15.6" hidden="1" customHeight="1" x14ac:dyDescent="0.2">
      <c r="A39" s="56" t="s">
        <v>109</v>
      </c>
      <c r="B39" s="9">
        <v>0</v>
      </c>
      <c r="C39" s="9">
        <v>0</v>
      </c>
      <c r="D39" s="79">
        <v>0</v>
      </c>
      <c r="E39" s="9">
        <v>0</v>
      </c>
      <c r="F39" s="9">
        <v>0</v>
      </c>
      <c r="G39" s="9">
        <f>'Caroço de Algodão'!B38</f>
        <v>0</v>
      </c>
      <c r="H39" s="9">
        <v>0</v>
      </c>
      <c r="I39" s="79">
        <f>'Caroço de Algodão'!C38</f>
        <v>0</v>
      </c>
      <c r="J39" s="79">
        <f t="shared" si="0"/>
        <v>0</v>
      </c>
      <c r="K39" s="79">
        <f t="shared" si="1"/>
        <v>0</v>
      </c>
      <c r="L39" s="79">
        <f t="shared" si="2"/>
        <v>0</v>
      </c>
      <c r="M39" s="79">
        <f t="shared" si="3"/>
        <v>0</v>
      </c>
      <c r="N39" s="88"/>
      <c r="O39" s="56" t="s">
        <v>109</v>
      </c>
      <c r="P39" s="24">
        <v>0</v>
      </c>
      <c r="Q39" s="24">
        <v>0</v>
      </c>
      <c r="R39" s="89">
        <v>0</v>
      </c>
      <c r="S39" s="24">
        <v>0</v>
      </c>
      <c r="T39" s="24">
        <v>0</v>
      </c>
      <c r="U39" s="24">
        <f>'Caroço de Algodão'!E38</f>
        <v>0</v>
      </c>
      <c r="V39" s="24">
        <v>0</v>
      </c>
      <c r="W39" s="89">
        <f>'Caroço de Algodão'!F38</f>
        <v>0</v>
      </c>
      <c r="X39" s="79">
        <f t="shared" si="4"/>
        <v>0</v>
      </c>
      <c r="Y39" s="79">
        <f t="shared" si="5"/>
        <v>0</v>
      </c>
      <c r="Z39" s="90"/>
      <c r="AA39" s="56" t="s">
        <v>109</v>
      </c>
      <c r="AB39" s="9">
        <v>0</v>
      </c>
      <c r="AC39" s="9">
        <v>0</v>
      </c>
      <c r="AD39" s="79">
        <v>0</v>
      </c>
      <c r="AE39" s="9">
        <v>0</v>
      </c>
      <c r="AF39" s="9">
        <v>0</v>
      </c>
      <c r="AG39" s="9">
        <f>'Caroço de Algodão'!H38</f>
        <v>0</v>
      </c>
      <c r="AH39" s="9">
        <v>0</v>
      </c>
      <c r="AI39" s="79">
        <f>'Caroço de Algodão'!I38</f>
        <v>0</v>
      </c>
      <c r="AJ39" s="79">
        <f t="shared" si="6"/>
        <v>0</v>
      </c>
      <c r="AK39" s="79">
        <f t="shared" si="7"/>
        <v>0</v>
      </c>
      <c r="AL39" s="79">
        <f t="shared" si="8"/>
        <v>0</v>
      </c>
      <c r="AM39" s="79">
        <f t="shared" si="9"/>
        <v>0</v>
      </c>
      <c r="AN39" s="22"/>
      <c r="AO39" s="22"/>
      <c r="AP39" s="22"/>
      <c r="AQ39" s="22"/>
      <c r="AR39" s="22"/>
    </row>
    <row r="40" spans="1:44" ht="15.6" hidden="1" customHeight="1" x14ac:dyDescent="0.2">
      <c r="A40" s="56" t="s">
        <v>110</v>
      </c>
      <c r="B40" s="9">
        <v>0</v>
      </c>
      <c r="C40" s="9">
        <v>0</v>
      </c>
      <c r="D40" s="79">
        <v>0</v>
      </c>
      <c r="E40" s="9">
        <v>0</v>
      </c>
      <c r="F40" s="9">
        <v>0</v>
      </c>
      <c r="G40" s="9">
        <f>'Caroço de Algodão'!B39</f>
        <v>0</v>
      </c>
      <c r="H40" s="9">
        <v>0</v>
      </c>
      <c r="I40" s="79">
        <f>'Caroço de Algodão'!C39</f>
        <v>0</v>
      </c>
      <c r="J40" s="79">
        <f t="shared" si="0"/>
        <v>0</v>
      </c>
      <c r="K40" s="79">
        <f t="shared" si="1"/>
        <v>0</v>
      </c>
      <c r="L40" s="79">
        <f t="shared" si="2"/>
        <v>0</v>
      </c>
      <c r="M40" s="79">
        <f t="shared" si="3"/>
        <v>0</v>
      </c>
      <c r="N40" s="88"/>
      <c r="O40" s="56" t="s">
        <v>110</v>
      </c>
      <c r="P40" s="24">
        <v>0</v>
      </c>
      <c r="Q40" s="24">
        <v>0</v>
      </c>
      <c r="R40" s="89">
        <v>0</v>
      </c>
      <c r="S40" s="24">
        <v>0</v>
      </c>
      <c r="T40" s="24">
        <v>0</v>
      </c>
      <c r="U40" s="24">
        <f>'Caroço de Algodão'!E39</f>
        <v>0</v>
      </c>
      <c r="V40" s="24">
        <v>0</v>
      </c>
      <c r="W40" s="89">
        <f>'Caroço de Algodão'!F39</f>
        <v>0</v>
      </c>
      <c r="X40" s="79">
        <f t="shared" si="4"/>
        <v>0</v>
      </c>
      <c r="Y40" s="79">
        <f t="shared" si="5"/>
        <v>0</v>
      </c>
      <c r="Z40" s="90"/>
      <c r="AA40" s="56" t="s">
        <v>110</v>
      </c>
      <c r="AB40" s="9">
        <v>0</v>
      </c>
      <c r="AC40" s="9">
        <v>0</v>
      </c>
      <c r="AD40" s="79">
        <v>0</v>
      </c>
      <c r="AE40" s="9">
        <v>0</v>
      </c>
      <c r="AF40" s="9">
        <v>0</v>
      </c>
      <c r="AG40" s="9">
        <f>'Caroço de Algodão'!H39</f>
        <v>0</v>
      </c>
      <c r="AH40" s="9">
        <v>0</v>
      </c>
      <c r="AI40" s="79">
        <f>'Caroço de Algodão'!I39</f>
        <v>0</v>
      </c>
      <c r="AJ40" s="79">
        <f t="shared" si="6"/>
        <v>0</v>
      </c>
      <c r="AK40" s="79">
        <f t="shared" si="7"/>
        <v>0</v>
      </c>
      <c r="AL40" s="79">
        <f t="shared" si="8"/>
        <v>0</v>
      </c>
      <c r="AM40" s="79">
        <f t="shared" si="9"/>
        <v>0</v>
      </c>
      <c r="AN40" s="22"/>
      <c r="AO40" s="22"/>
      <c r="AP40" s="22"/>
      <c r="AQ40" s="22"/>
      <c r="AR40" s="22"/>
    </row>
    <row r="41" spans="1:44" ht="15.6" customHeight="1" x14ac:dyDescent="0.2">
      <c r="A41" s="100" t="s">
        <v>111</v>
      </c>
      <c r="B41" s="101">
        <v>357.6</v>
      </c>
      <c r="C41" s="101">
        <v>325.5</v>
      </c>
      <c r="D41" s="101">
        <v>270.10000000000002</v>
      </c>
      <c r="E41" s="101">
        <v>238.1</v>
      </c>
      <c r="F41" s="101">
        <v>302.8</v>
      </c>
      <c r="G41" s="101">
        <f>'Caroço de Algodão'!B40</f>
        <v>322.2</v>
      </c>
      <c r="H41" s="101">
        <v>310.2</v>
      </c>
      <c r="I41" s="101">
        <f>'Caroço de Algodão'!C40</f>
        <v>369.99999999999994</v>
      </c>
      <c r="J41" s="101">
        <f t="shared" si="0"/>
        <v>19.3</v>
      </c>
      <c r="K41" s="101">
        <f t="shared" si="1"/>
        <v>14.8</v>
      </c>
      <c r="L41" s="101">
        <f t="shared" si="2"/>
        <v>59.799999999999955</v>
      </c>
      <c r="M41" s="101">
        <f t="shared" si="3"/>
        <v>47.799999999999955</v>
      </c>
      <c r="N41" s="85"/>
      <c r="O41" s="100" t="s">
        <v>111</v>
      </c>
      <c r="P41" s="102">
        <v>2359</v>
      </c>
      <c r="Q41" s="102">
        <v>2310</v>
      </c>
      <c r="R41" s="102">
        <v>1623</v>
      </c>
      <c r="S41" s="102">
        <v>2522</v>
      </c>
      <c r="T41" s="102">
        <v>2761.8828469999999</v>
      </c>
      <c r="U41" s="102">
        <f>'Caroço de Algodão'!E40</f>
        <v>2770.119435133458</v>
      </c>
      <c r="V41" s="102">
        <v>2624.4794710000001</v>
      </c>
      <c r="W41" s="102">
        <f>'Caroço de Algodão'!F40</f>
        <v>2725.466456756757</v>
      </c>
      <c r="X41" s="101">
        <f t="shared" si="4"/>
        <v>3.8</v>
      </c>
      <c r="Y41" s="101">
        <f t="shared" si="5"/>
        <v>-1.6</v>
      </c>
      <c r="Z41" s="87"/>
      <c r="AA41" s="100" t="s">
        <v>111</v>
      </c>
      <c r="AB41" s="101">
        <v>843.4</v>
      </c>
      <c r="AC41" s="101">
        <v>752</v>
      </c>
      <c r="AD41" s="101">
        <v>438.4</v>
      </c>
      <c r="AE41" s="101">
        <v>600.29999999999995</v>
      </c>
      <c r="AF41" s="101">
        <v>836.3</v>
      </c>
      <c r="AG41" s="101">
        <f>'Caroço de Algodão'!H40</f>
        <v>892.69999999999993</v>
      </c>
      <c r="AH41" s="101">
        <v>814.1</v>
      </c>
      <c r="AI41" s="101">
        <f>'Caroço de Algodão'!I40</f>
        <v>1008.4000000000001</v>
      </c>
      <c r="AJ41" s="101">
        <f t="shared" si="6"/>
        <v>23.9</v>
      </c>
      <c r="AK41" s="101">
        <f t="shared" si="7"/>
        <v>13</v>
      </c>
      <c r="AL41" s="101">
        <f t="shared" si="8"/>
        <v>194.30000000000007</v>
      </c>
      <c r="AM41" s="101">
        <f t="shared" si="9"/>
        <v>115.70000000000016</v>
      </c>
      <c r="AN41" s="22"/>
      <c r="AO41" s="22"/>
      <c r="AP41" s="22"/>
      <c r="AQ41" s="22"/>
      <c r="AR41" s="22"/>
    </row>
    <row r="42" spans="1:44" ht="15.6" customHeight="1" x14ac:dyDescent="0.2">
      <c r="A42" s="103" t="s">
        <v>112</v>
      </c>
      <c r="B42" s="104">
        <v>764</v>
      </c>
      <c r="C42" s="104">
        <v>650.70000000000005</v>
      </c>
      <c r="D42" s="104">
        <v>685.1</v>
      </c>
      <c r="E42" s="104">
        <v>701</v>
      </c>
      <c r="F42" s="104">
        <v>871.9</v>
      </c>
      <c r="G42" s="104">
        <f>'Caroço de Algodão'!B41</f>
        <v>1048.3999999999999</v>
      </c>
      <c r="H42" s="104">
        <v>1259.4000000000001</v>
      </c>
      <c r="I42" s="104">
        <f>'Caroço de Algodão'!C41</f>
        <v>1231.5999999999999</v>
      </c>
      <c r="J42" s="104">
        <f t="shared" si="0"/>
        <v>-2.2000000000000002</v>
      </c>
      <c r="K42" s="104">
        <f t="shared" si="1"/>
        <v>17.5</v>
      </c>
      <c r="L42" s="104">
        <f t="shared" si="2"/>
        <v>-27.800000000000182</v>
      </c>
      <c r="M42" s="104">
        <f t="shared" si="3"/>
        <v>183.20000000000005</v>
      </c>
      <c r="N42" s="85"/>
      <c r="O42" s="103" t="s">
        <v>112</v>
      </c>
      <c r="P42" s="105">
        <v>2392</v>
      </c>
      <c r="Q42" s="105">
        <v>2453</v>
      </c>
      <c r="R42" s="105">
        <v>2187</v>
      </c>
      <c r="S42" s="105">
        <v>2419</v>
      </c>
      <c r="T42" s="105">
        <v>2489.656884</v>
      </c>
      <c r="U42" s="105">
        <f>'Caroço de Algodão'!E41</f>
        <v>2428.8550085845095</v>
      </c>
      <c r="V42" s="105">
        <v>2517.2499509999998</v>
      </c>
      <c r="W42" s="105">
        <f>'Caroço de Algodão'!F41</f>
        <v>2515.5928790191615</v>
      </c>
      <c r="X42" s="104">
        <f t="shared" si="4"/>
        <v>-0.1</v>
      </c>
      <c r="Y42" s="104">
        <f t="shared" si="5"/>
        <v>3.6</v>
      </c>
      <c r="Z42" s="87"/>
      <c r="AA42" s="103" t="s">
        <v>112</v>
      </c>
      <c r="AB42" s="104">
        <v>1827.2</v>
      </c>
      <c r="AC42" s="104">
        <v>1596.6</v>
      </c>
      <c r="AD42" s="104">
        <v>1498.7</v>
      </c>
      <c r="AE42" s="104">
        <v>1698</v>
      </c>
      <c r="AF42" s="104">
        <v>2170.8000000000002</v>
      </c>
      <c r="AG42" s="104">
        <f>'Caroço de Algodão'!H41</f>
        <v>2546.2999999999997</v>
      </c>
      <c r="AH42" s="104">
        <v>3170.3</v>
      </c>
      <c r="AI42" s="104">
        <f>'Caroço de Algodão'!I41</f>
        <v>3098.1000000000004</v>
      </c>
      <c r="AJ42" s="104">
        <f t="shared" si="6"/>
        <v>-2.2999999999999998</v>
      </c>
      <c r="AK42" s="104">
        <f t="shared" si="7"/>
        <v>21.7</v>
      </c>
      <c r="AL42" s="104">
        <f t="shared" si="8"/>
        <v>-72.199999999999818</v>
      </c>
      <c r="AM42" s="104">
        <f t="shared" si="9"/>
        <v>551.80000000000064</v>
      </c>
      <c r="AN42" s="22"/>
      <c r="AO42" s="22"/>
      <c r="AP42" s="22"/>
      <c r="AQ42" s="22"/>
      <c r="AR42" s="22"/>
    </row>
    <row r="43" spans="1:44" ht="15.6" customHeight="1" x14ac:dyDescent="0.2">
      <c r="A43" s="98" t="s">
        <v>58</v>
      </c>
      <c r="B43" s="63">
        <v>1121.5999999999999</v>
      </c>
      <c r="C43" s="63">
        <v>976.2</v>
      </c>
      <c r="D43" s="63">
        <v>955.2</v>
      </c>
      <c r="E43" s="63">
        <v>939.1</v>
      </c>
      <c r="F43" s="63">
        <v>1174.7</v>
      </c>
      <c r="G43" s="63">
        <f>'Caroço de Algodão'!B42</f>
        <v>1370.6</v>
      </c>
      <c r="H43" s="63">
        <v>1569.6</v>
      </c>
      <c r="I43" s="63">
        <f>'Caroço de Algodão'!C42</f>
        <v>1601.6</v>
      </c>
      <c r="J43" s="63">
        <f t="shared" si="0"/>
        <v>2</v>
      </c>
      <c r="K43" s="63">
        <f t="shared" si="1"/>
        <v>16.899999999999999</v>
      </c>
      <c r="L43" s="63">
        <f t="shared" si="2"/>
        <v>32</v>
      </c>
      <c r="M43" s="63">
        <f t="shared" si="3"/>
        <v>231</v>
      </c>
      <c r="N43" s="85"/>
      <c r="O43" s="98" t="s">
        <v>58</v>
      </c>
      <c r="P43" s="99">
        <v>2381</v>
      </c>
      <c r="Q43" s="99">
        <v>2406</v>
      </c>
      <c r="R43" s="99">
        <v>2028</v>
      </c>
      <c r="S43" s="99">
        <v>2445</v>
      </c>
      <c r="T43" s="99">
        <v>2559.8280100000002</v>
      </c>
      <c r="U43" s="99">
        <f>'Caroço de Algodão'!E42</f>
        <v>2509.0792886327158</v>
      </c>
      <c r="V43" s="99">
        <v>2538.441718</v>
      </c>
      <c r="W43" s="99">
        <f>'Caroço de Algodão'!F42</f>
        <v>2564.077659090909</v>
      </c>
      <c r="X43" s="63">
        <f t="shared" si="4"/>
        <v>1</v>
      </c>
      <c r="Y43" s="63">
        <f t="shared" si="5"/>
        <v>2.2000000000000002</v>
      </c>
      <c r="Z43" s="87"/>
      <c r="AA43" s="98" t="s">
        <v>58</v>
      </c>
      <c r="AB43" s="63">
        <v>2670.6</v>
      </c>
      <c r="AC43" s="63">
        <v>2348.6</v>
      </c>
      <c r="AD43" s="63">
        <v>1937.1</v>
      </c>
      <c r="AE43" s="63">
        <v>2298.3000000000002</v>
      </c>
      <c r="AF43" s="63">
        <v>3007.1</v>
      </c>
      <c r="AG43" s="63">
        <f>'Caroço de Algodão'!H42</f>
        <v>3438.9999999999995</v>
      </c>
      <c r="AH43" s="63">
        <v>3984.4</v>
      </c>
      <c r="AI43" s="63">
        <f>'Caroço de Algodão'!I42</f>
        <v>4106.5</v>
      </c>
      <c r="AJ43" s="63">
        <f t="shared" si="6"/>
        <v>3.1</v>
      </c>
      <c r="AK43" s="63">
        <f t="shared" si="7"/>
        <v>19.399999999999999</v>
      </c>
      <c r="AL43" s="63">
        <f t="shared" si="8"/>
        <v>122.09999999999991</v>
      </c>
      <c r="AM43" s="63">
        <f t="shared" si="9"/>
        <v>667.50000000000045</v>
      </c>
      <c r="AN43" s="22"/>
      <c r="AO43" s="22"/>
      <c r="AP43" s="22"/>
      <c r="AQ43" s="22"/>
      <c r="AR43" s="22"/>
    </row>
    <row r="44" spans="1:44" ht="15.6" customHeight="1" x14ac:dyDescent="0.2">
      <c r="A44" s="17" t="e">
        <f>#REF!</f>
        <v>#REF!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17" t="s">
        <v>5</v>
      </c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17" t="s">
        <v>5</v>
      </c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</row>
    <row r="45" spans="1:44" ht="15.6" customHeight="1" x14ac:dyDescent="0.2">
      <c r="A45" s="17" t="e">
        <f>#REF!</f>
        <v>#REF!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17" t="e">
        <f>#REF!</f>
        <v>#REF!</v>
      </c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17" t="e">
        <f>#REF!</f>
        <v>#REF!</v>
      </c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</row>
    <row r="46" spans="1:44" ht="20.100000000000001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</row>
    <row r="47" spans="1:44" ht="20.100000000000001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</row>
    <row r="48" spans="1:44" ht="20.100000000000001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</row>
    <row r="49" spans="1:44" ht="20.100000000000001" customHeight="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</row>
    <row r="50" spans="1:44" ht="20.100000000000001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</row>
    <row r="51" spans="1:44" ht="20.100000000000001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</row>
    <row r="52" spans="1:44" ht="20.100000000000001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</row>
    <row r="53" spans="1:44" ht="15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</row>
    <row r="54" spans="1:44" ht="15" customHeight="1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</row>
    <row r="55" spans="1:44" ht="15" customHeight="1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</row>
    <row r="56" spans="1:44" ht="15" customHeight="1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</row>
    <row r="57" spans="1:44" ht="19.5" customHeight="1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</row>
    <row r="58" spans="1:44" ht="19.5" customHeight="1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</row>
    <row r="59" spans="1:44" ht="19.5" customHeight="1" x14ac:dyDescent="0.2"/>
    <row r="60" spans="1:44" ht="15" customHeight="1" x14ac:dyDescent="0.2"/>
    <row r="61" spans="1:44" ht="15" customHeight="1" x14ac:dyDescent="0.2"/>
    <row r="62" spans="1:44" ht="15" customHeight="1" x14ac:dyDescent="0.2"/>
    <row r="63" spans="1:44" ht="15" customHeight="1" x14ac:dyDescent="0.2"/>
    <row r="64" spans="1:4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hidden="1" customHeight="1" x14ac:dyDescent="0.2"/>
    <row r="72" ht="15" hidden="1" customHeight="1" x14ac:dyDescent="0.2"/>
    <row r="73" ht="15" hidden="1" customHeight="1" x14ac:dyDescent="0.2"/>
    <row r="74" ht="15" hidden="1" customHeight="1" x14ac:dyDescent="0.2"/>
    <row r="75" ht="15" hidden="1" customHeight="1" x14ac:dyDescent="0.2"/>
    <row r="76" ht="15" hidden="1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hidden="1" customHeight="1" x14ac:dyDescent="0.2"/>
    <row r="86" ht="15" hidden="1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9.5" customHeight="1" x14ac:dyDescent="0.2"/>
    <row r="110" ht="19.5" customHeight="1" x14ac:dyDescent="0.2"/>
    <row r="111" ht="19.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hidden="1" customHeight="1" x14ac:dyDescent="0.2"/>
    <row r="124" ht="15" hidden="1" customHeight="1" x14ac:dyDescent="0.2"/>
    <row r="125" ht="15" hidden="1" customHeight="1" x14ac:dyDescent="0.2"/>
    <row r="126" ht="15" hidden="1" customHeight="1" x14ac:dyDescent="0.2"/>
    <row r="127" ht="15" hidden="1" customHeight="1" x14ac:dyDescent="0.2"/>
    <row r="128" ht="15" hidden="1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hidden="1" customHeight="1" x14ac:dyDescent="0.2"/>
    <row r="138" ht="15" hidden="1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</sheetData>
  <mergeCells count="45">
    <mergeCell ref="A1:I1"/>
    <mergeCell ref="A2:M2"/>
    <mergeCell ref="O2:Y2"/>
    <mergeCell ref="AA2:AM2"/>
    <mergeCell ref="A3:M3"/>
    <mergeCell ref="O3:Y3"/>
    <mergeCell ref="AA3:AM3"/>
    <mergeCell ref="A4:M4"/>
    <mergeCell ref="O4:Y4"/>
    <mergeCell ref="AA4:AM4"/>
    <mergeCell ref="A5:A8"/>
    <mergeCell ref="B5:M5"/>
    <mergeCell ref="O5:O8"/>
    <mergeCell ref="P5:Y5"/>
    <mergeCell ref="AA5:AA8"/>
    <mergeCell ref="AB5:AM5"/>
    <mergeCell ref="H6:I6"/>
    <mergeCell ref="J6:M6"/>
    <mergeCell ref="V6:W6"/>
    <mergeCell ref="X6:Y6"/>
    <mergeCell ref="AH6:AI6"/>
    <mergeCell ref="AJ6:AM6"/>
    <mergeCell ref="B7:B8"/>
    <mergeCell ref="C7:C8"/>
    <mergeCell ref="D7:D8"/>
    <mergeCell ref="E7:E8"/>
    <mergeCell ref="F7:F8"/>
    <mergeCell ref="G7:G8"/>
    <mergeCell ref="J7:K7"/>
    <mergeCell ref="L7:M7"/>
    <mergeCell ref="P7:P8"/>
    <mergeCell ref="Q7:Q8"/>
    <mergeCell ref="R7:R8"/>
    <mergeCell ref="S7:S8"/>
    <mergeCell ref="T7:T8"/>
    <mergeCell ref="U7:U8"/>
    <mergeCell ref="X7:Y7"/>
    <mergeCell ref="AB7:AB8"/>
    <mergeCell ref="AJ7:AK7"/>
    <mergeCell ref="AL7:AM7"/>
    <mergeCell ref="AC7:AC8"/>
    <mergeCell ref="AD7:AD8"/>
    <mergeCell ref="AE7:AE8"/>
    <mergeCell ref="AF7:AF8"/>
    <mergeCell ref="AG7:AG8"/>
  </mergeCells>
  <printOptions gridLines="1" gridLinesSet="0"/>
  <pageMargins left="0.51180599999999998" right="0.39375000000000004" top="0.98402800000000012" bottom="0.98402800000000012" header="0.5" footer="0.5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3"/>
  <sheetViews>
    <sheetView zoomScale="90" zoomScaleNormal="9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20.28515625" style="1" customWidth="1"/>
    <col min="2" max="3" width="12.7109375" style="1" customWidth="1"/>
    <col min="4" max="4" width="7.85546875" style="1" customWidth="1"/>
    <col min="5" max="6" width="12.7109375" style="1" customWidth="1"/>
    <col min="7" max="7" width="7.85546875" style="1" customWidth="1"/>
    <col min="8" max="9" width="11.42578125" style="1" customWidth="1"/>
    <col min="10" max="10" width="7.42578125" style="1" customWidth="1"/>
    <col min="11" max="257" width="11.42578125" style="1" customWidth="1"/>
  </cols>
  <sheetData>
    <row r="1" spans="1:23" ht="24.75" customHeight="1" x14ac:dyDescent="0.2">
      <c r="A1" s="81"/>
      <c r="B1" s="81"/>
      <c r="C1" s="81"/>
      <c r="D1" s="81"/>
      <c r="E1" s="81"/>
      <c r="F1" s="81"/>
      <c r="G1" s="81"/>
      <c r="H1" s="81"/>
      <c r="I1" s="81"/>
      <c r="J1" s="81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.6" customHeight="1" x14ac:dyDescent="0.2">
      <c r="A2" s="686" t="s">
        <v>22</v>
      </c>
      <c r="B2" s="686"/>
      <c r="C2" s="686"/>
      <c r="D2" s="686"/>
      <c r="E2" s="686"/>
      <c r="F2" s="686"/>
      <c r="G2" s="686"/>
      <c r="H2" s="686"/>
      <c r="I2" s="686"/>
      <c r="J2" s="686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ht="24" customHeight="1" x14ac:dyDescent="0.2">
      <c r="A3" s="662" t="s">
        <v>141</v>
      </c>
      <c r="B3" s="662"/>
      <c r="C3" s="662"/>
      <c r="D3" s="662"/>
      <c r="E3" s="662"/>
      <c r="F3" s="662"/>
      <c r="G3" s="662"/>
      <c r="H3" s="662"/>
      <c r="I3" s="662"/>
      <c r="J3" s="66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3" ht="16.5" customHeight="1" x14ac:dyDescent="0.2">
      <c r="A4" s="662" t="s">
        <v>0</v>
      </c>
      <c r="B4" s="662"/>
      <c r="C4" s="662"/>
      <c r="D4" s="662"/>
      <c r="E4" s="662"/>
      <c r="F4" s="662"/>
      <c r="G4" s="662"/>
      <c r="H4" s="662"/>
      <c r="I4" s="662"/>
      <c r="J4" s="66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1:23" ht="19.5" customHeight="1" x14ac:dyDescent="0.2">
      <c r="A5" s="688" t="s">
        <v>65</v>
      </c>
      <c r="B5" s="681" t="s">
        <v>116</v>
      </c>
      <c r="C5" s="681"/>
      <c r="D5" s="681"/>
      <c r="E5" s="681"/>
      <c r="F5" s="681"/>
      <c r="G5" s="681"/>
      <c r="H5" s="681" t="s">
        <v>115</v>
      </c>
      <c r="I5" s="681"/>
      <c r="J5" s="681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9.5" customHeight="1" x14ac:dyDescent="0.2">
      <c r="A6" s="689"/>
      <c r="B6" s="681" t="s">
        <v>117</v>
      </c>
      <c r="C6" s="681"/>
      <c r="D6" s="681"/>
      <c r="E6" s="681" t="s">
        <v>60</v>
      </c>
      <c r="F6" s="681"/>
      <c r="G6" s="681"/>
      <c r="H6" s="681"/>
      <c r="I6" s="681"/>
      <c r="J6" s="681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ht="19.5" customHeight="1" x14ac:dyDescent="0.2">
      <c r="A7" s="689"/>
      <c r="B7" s="490" t="s">
        <v>2</v>
      </c>
      <c r="C7" s="491" t="s">
        <v>4</v>
      </c>
      <c r="D7" s="491" t="s">
        <v>69</v>
      </c>
      <c r="E7" s="491" t="s">
        <v>2</v>
      </c>
      <c r="F7" s="491" t="s">
        <v>4</v>
      </c>
      <c r="G7" s="491" t="s">
        <v>69</v>
      </c>
      <c r="H7" s="491" t="s">
        <v>2</v>
      </c>
      <c r="I7" s="491" t="s">
        <v>4</v>
      </c>
      <c r="J7" s="491" t="s">
        <v>69</v>
      </c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ht="15" customHeight="1" x14ac:dyDescent="0.2">
      <c r="A8" s="690"/>
      <c r="B8" s="485" t="s">
        <v>71</v>
      </c>
      <c r="C8" s="482" t="s">
        <v>71</v>
      </c>
      <c r="D8" s="483" t="s">
        <v>72</v>
      </c>
      <c r="E8" s="481" t="s">
        <v>75</v>
      </c>
      <c r="F8" s="482" t="s">
        <v>75</v>
      </c>
      <c r="G8" s="482" t="s">
        <v>76</v>
      </c>
      <c r="H8" s="483" t="s">
        <v>77</v>
      </c>
      <c r="I8" s="481" t="s">
        <v>77</v>
      </c>
      <c r="J8" s="481" t="s">
        <v>78</v>
      </c>
      <c r="K8" s="484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1:23" ht="15.6" customHeight="1" x14ac:dyDescent="0.2">
      <c r="A9" s="492" t="s">
        <v>79</v>
      </c>
      <c r="B9" s="475">
        <v>54.3</v>
      </c>
      <c r="C9" s="475">
        <v>51.8</v>
      </c>
      <c r="D9" s="475">
        <v>-4.5999999999999996</v>
      </c>
      <c r="E9" s="475">
        <v>21.1</v>
      </c>
      <c r="F9" s="475">
        <v>20.100000000000001</v>
      </c>
      <c r="G9" s="475">
        <v>-4.7</v>
      </c>
      <c r="H9" s="475">
        <v>38.9</v>
      </c>
      <c r="I9" s="475">
        <v>38.799999999999997</v>
      </c>
      <c r="J9" s="475">
        <v>-0.3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 spans="1:23" ht="15.6" customHeight="1" x14ac:dyDescent="0.2">
      <c r="A10" s="467" t="s">
        <v>80</v>
      </c>
      <c r="B10" s="470">
        <v>0</v>
      </c>
      <c r="C10" s="470">
        <v>0</v>
      </c>
      <c r="D10" s="468">
        <v>0</v>
      </c>
      <c r="E10" s="470">
        <v>0</v>
      </c>
      <c r="F10" s="470">
        <v>0</v>
      </c>
      <c r="G10" s="470">
        <v>0</v>
      </c>
      <c r="H10" s="470">
        <v>38</v>
      </c>
      <c r="I10" s="470">
        <v>38</v>
      </c>
      <c r="J10" s="470">
        <v>0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1:23" ht="15.6" customHeight="1" x14ac:dyDescent="0.2">
      <c r="A11" s="467" t="s">
        <v>81</v>
      </c>
      <c r="B11" s="470">
        <v>30</v>
      </c>
      <c r="C11" s="470">
        <v>31.2</v>
      </c>
      <c r="D11" s="468">
        <v>4</v>
      </c>
      <c r="E11" s="470">
        <v>11.4</v>
      </c>
      <c r="F11" s="470">
        <v>11.9</v>
      </c>
      <c r="G11" s="468">
        <v>4.4000000000000004</v>
      </c>
      <c r="H11" s="470">
        <v>38</v>
      </c>
      <c r="I11" s="470">
        <v>38</v>
      </c>
      <c r="J11" s="470">
        <v>0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23" ht="15.6" hidden="1" customHeight="1" x14ac:dyDescent="0.2">
      <c r="A12" s="467" t="s">
        <v>82</v>
      </c>
      <c r="B12" s="470">
        <v>0</v>
      </c>
      <c r="C12" s="470">
        <v>0</v>
      </c>
      <c r="D12" s="468">
        <v>0</v>
      </c>
      <c r="E12" s="470">
        <v>0</v>
      </c>
      <c r="F12" s="470">
        <v>0</v>
      </c>
      <c r="G12" s="468">
        <v>0</v>
      </c>
      <c r="H12" s="470">
        <v>0</v>
      </c>
      <c r="I12" s="470">
        <v>0</v>
      </c>
      <c r="J12" s="470">
        <v>0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1:23" ht="15.6" hidden="1" customHeight="1" x14ac:dyDescent="0.2">
      <c r="A13" s="467" t="s">
        <v>83</v>
      </c>
      <c r="B13" s="470">
        <v>0</v>
      </c>
      <c r="C13" s="470">
        <v>0</v>
      </c>
      <c r="D13" s="468">
        <v>0</v>
      </c>
      <c r="E13" s="470">
        <v>0</v>
      </c>
      <c r="F13" s="470">
        <v>0</v>
      </c>
      <c r="G13" s="468">
        <v>0</v>
      </c>
      <c r="H13" s="470">
        <v>0</v>
      </c>
      <c r="I13" s="470">
        <v>0</v>
      </c>
      <c r="J13" s="470">
        <v>0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23" ht="15.6" hidden="1" customHeight="1" x14ac:dyDescent="0.2">
      <c r="A14" s="467" t="s">
        <v>84</v>
      </c>
      <c r="B14" s="470">
        <v>0</v>
      </c>
      <c r="C14" s="470">
        <v>0</v>
      </c>
      <c r="D14" s="468">
        <v>0</v>
      </c>
      <c r="E14" s="470">
        <v>0</v>
      </c>
      <c r="F14" s="470">
        <v>0</v>
      </c>
      <c r="G14" s="468">
        <v>0</v>
      </c>
      <c r="H14" s="470">
        <v>0</v>
      </c>
      <c r="I14" s="470">
        <v>0</v>
      </c>
      <c r="J14" s="470">
        <v>0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1:23" ht="15.6" hidden="1" customHeight="1" x14ac:dyDescent="0.2">
      <c r="A15" s="467" t="s">
        <v>85</v>
      </c>
      <c r="B15" s="470">
        <v>0</v>
      </c>
      <c r="C15" s="470">
        <v>0</v>
      </c>
      <c r="D15" s="468">
        <v>0</v>
      </c>
      <c r="E15" s="470">
        <v>0</v>
      </c>
      <c r="F15" s="470">
        <v>0</v>
      </c>
      <c r="G15" s="468">
        <v>0</v>
      </c>
      <c r="H15" s="470">
        <v>0</v>
      </c>
      <c r="I15" s="470">
        <v>0</v>
      </c>
      <c r="J15" s="470">
        <v>0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1:23" ht="15.6" customHeight="1" x14ac:dyDescent="0.2">
      <c r="A16" s="467" t="s">
        <v>86</v>
      </c>
      <c r="B16" s="470">
        <v>24.3</v>
      </c>
      <c r="C16" s="470">
        <v>20.6</v>
      </c>
      <c r="D16" s="468">
        <v>-15.2</v>
      </c>
      <c r="E16" s="470">
        <v>9.6999999999999993</v>
      </c>
      <c r="F16" s="470">
        <v>8.1999999999999993</v>
      </c>
      <c r="G16" s="470">
        <v>-15.5</v>
      </c>
      <c r="H16" s="470">
        <v>40</v>
      </c>
      <c r="I16" s="470">
        <v>40</v>
      </c>
      <c r="J16" s="470">
        <v>0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1:23" ht="15.6" customHeight="1" x14ac:dyDescent="0.2">
      <c r="A17" s="474" t="s">
        <v>87</v>
      </c>
      <c r="B17" s="475">
        <v>1433.6999999999998</v>
      </c>
      <c r="C17" s="475">
        <v>1630.4</v>
      </c>
      <c r="D17" s="475">
        <v>13.7</v>
      </c>
      <c r="E17" s="475">
        <v>574.20000000000005</v>
      </c>
      <c r="F17" s="475">
        <v>653.70000000000005</v>
      </c>
      <c r="G17" s="475">
        <v>13.8</v>
      </c>
      <c r="H17" s="475">
        <v>40.1</v>
      </c>
      <c r="I17" s="475">
        <v>40.1</v>
      </c>
      <c r="J17" s="475">
        <v>0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 spans="1:23" ht="15.6" customHeight="1" x14ac:dyDescent="0.2">
      <c r="A18" s="467" t="s">
        <v>88</v>
      </c>
      <c r="B18" s="470">
        <v>111.2</v>
      </c>
      <c r="C18" s="470">
        <v>118.3</v>
      </c>
      <c r="D18" s="468">
        <v>6.4</v>
      </c>
      <c r="E18" s="470">
        <v>44.5</v>
      </c>
      <c r="F18" s="470">
        <v>47.3</v>
      </c>
      <c r="G18" s="470">
        <v>6.3</v>
      </c>
      <c r="H18" s="470">
        <v>40</v>
      </c>
      <c r="I18" s="470">
        <v>40</v>
      </c>
      <c r="J18" s="470">
        <v>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 spans="1:23" ht="15.6" customHeight="1" x14ac:dyDescent="0.2">
      <c r="A19" s="467" t="s">
        <v>89</v>
      </c>
      <c r="B19" s="470">
        <v>44.3</v>
      </c>
      <c r="C19" s="470">
        <v>68.599999999999994</v>
      </c>
      <c r="D19" s="468">
        <v>54.9</v>
      </c>
      <c r="E19" s="470">
        <v>19</v>
      </c>
      <c r="F19" s="470">
        <v>29.5</v>
      </c>
      <c r="G19" s="470">
        <v>55.3</v>
      </c>
      <c r="H19" s="470">
        <v>43</v>
      </c>
      <c r="I19" s="470">
        <v>43</v>
      </c>
      <c r="J19" s="470">
        <v>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1:23" ht="15.6" customHeight="1" x14ac:dyDescent="0.2">
      <c r="A20" s="467" t="s">
        <v>90</v>
      </c>
      <c r="B20" s="470">
        <v>6.6</v>
      </c>
      <c r="C20" s="470">
        <v>4.0999999999999996</v>
      </c>
      <c r="D20" s="468">
        <v>-37.9</v>
      </c>
      <c r="E20" s="470">
        <v>2.2999999999999998</v>
      </c>
      <c r="F20" s="470">
        <v>1.4</v>
      </c>
      <c r="G20" s="470">
        <v>-39.1</v>
      </c>
      <c r="H20" s="470">
        <v>35</v>
      </c>
      <c r="I20" s="470">
        <v>35</v>
      </c>
      <c r="J20" s="470">
        <v>0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pans="1:23" ht="15.6" customHeight="1" x14ac:dyDescent="0.2">
      <c r="A21" s="467" t="s">
        <v>91</v>
      </c>
      <c r="B21" s="470">
        <v>1.1000000000000001</v>
      </c>
      <c r="C21" s="470">
        <v>1.1000000000000001</v>
      </c>
      <c r="D21" s="468">
        <v>0</v>
      </c>
      <c r="E21" s="470">
        <v>0.4</v>
      </c>
      <c r="F21" s="470">
        <v>0.4</v>
      </c>
      <c r="G21" s="470">
        <v>0</v>
      </c>
      <c r="H21" s="470">
        <v>38</v>
      </c>
      <c r="I21" s="470">
        <v>38</v>
      </c>
      <c r="J21" s="470">
        <v>0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23" ht="15.6" customHeight="1" x14ac:dyDescent="0.2">
      <c r="A22" s="467" t="s">
        <v>92</v>
      </c>
      <c r="B22" s="470">
        <v>1.7</v>
      </c>
      <c r="C22" s="470">
        <v>4.5999999999999996</v>
      </c>
      <c r="D22" s="468">
        <v>170.6</v>
      </c>
      <c r="E22" s="470">
        <v>0.6</v>
      </c>
      <c r="F22" s="470">
        <v>1.7</v>
      </c>
      <c r="G22" s="470">
        <v>183.3</v>
      </c>
      <c r="H22" s="470">
        <v>36</v>
      </c>
      <c r="I22" s="470">
        <v>36</v>
      </c>
      <c r="J22" s="470">
        <v>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ht="15.6" hidden="1" customHeight="1" x14ac:dyDescent="0.2">
      <c r="A23" s="467" t="s">
        <v>93</v>
      </c>
      <c r="B23" s="470">
        <v>0</v>
      </c>
      <c r="C23" s="470">
        <v>0</v>
      </c>
      <c r="D23" s="468">
        <v>0</v>
      </c>
      <c r="E23" s="470">
        <v>0</v>
      </c>
      <c r="F23" s="470">
        <v>0</v>
      </c>
      <c r="G23" s="470">
        <v>0</v>
      </c>
      <c r="H23" s="470">
        <v>0</v>
      </c>
      <c r="I23" s="470">
        <v>0</v>
      </c>
      <c r="J23" s="470">
        <v>0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 spans="1:23" ht="15.6" customHeight="1" x14ac:dyDescent="0.2">
      <c r="A24" s="467" t="s">
        <v>94</v>
      </c>
      <c r="B24" s="470">
        <v>2.2000000000000002</v>
      </c>
      <c r="C24" s="470">
        <v>2.2999999999999998</v>
      </c>
      <c r="D24" s="468">
        <v>4.5</v>
      </c>
      <c r="E24" s="470">
        <v>0.8</v>
      </c>
      <c r="F24" s="470">
        <v>0.8</v>
      </c>
      <c r="G24" s="470">
        <v>0</v>
      </c>
      <c r="H24" s="470">
        <v>35</v>
      </c>
      <c r="I24" s="470">
        <v>35</v>
      </c>
      <c r="J24" s="470">
        <v>0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pans="1:23" ht="15.6" hidden="1" customHeight="1" x14ac:dyDescent="0.2">
      <c r="A25" s="467" t="s">
        <v>95</v>
      </c>
      <c r="B25" s="470">
        <v>0</v>
      </c>
      <c r="C25" s="470">
        <v>0</v>
      </c>
      <c r="D25" s="468">
        <v>0</v>
      </c>
      <c r="E25" s="470">
        <v>0</v>
      </c>
      <c r="F25" s="470">
        <v>0</v>
      </c>
      <c r="G25" s="468">
        <v>0</v>
      </c>
      <c r="H25" s="470">
        <v>0</v>
      </c>
      <c r="I25" s="470">
        <v>0</v>
      </c>
      <c r="J25" s="470">
        <v>0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1:23" ht="15.6" customHeight="1" x14ac:dyDescent="0.2">
      <c r="A26" s="467" t="s">
        <v>96</v>
      </c>
      <c r="B26" s="470">
        <v>1266.5999999999999</v>
      </c>
      <c r="C26" s="470">
        <v>1431.4</v>
      </c>
      <c r="D26" s="468">
        <v>13</v>
      </c>
      <c r="E26" s="470">
        <v>506.6</v>
      </c>
      <c r="F26" s="470">
        <v>572.6</v>
      </c>
      <c r="G26" s="470">
        <v>13</v>
      </c>
      <c r="H26" s="470">
        <v>40</v>
      </c>
      <c r="I26" s="470">
        <v>40</v>
      </c>
      <c r="J26" s="470">
        <v>0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1:23" ht="15.6" customHeight="1" x14ac:dyDescent="0.2">
      <c r="A27" s="474" t="s">
        <v>97</v>
      </c>
      <c r="B27" s="475">
        <v>4170.5</v>
      </c>
      <c r="C27" s="475">
        <v>5091.3</v>
      </c>
      <c r="D27" s="475">
        <v>22.1</v>
      </c>
      <c r="E27" s="475">
        <v>1708.1</v>
      </c>
      <c r="F27" s="475">
        <v>2085.4</v>
      </c>
      <c r="G27" s="475">
        <v>22.1</v>
      </c>
      <c r="H27" s="475">
        <v>41</v>
      </c>
      <c r="I27" s="475">
        <v>41</v>
      </c>
      <c r="J27" s="475">
        <v>0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1:23" ht="15.6" customHeight="1" x14ac:dyDescent="0.2">
      <c r="A28" s="467" t="s">
        <v>98</v>
      </c>
      <c r="B28" s="470">
        <v>3944.2</v>
      </c>
      <c r="C28" s="470">
        <v>4842</v>
      </c>
      <c r="D28" s="468">
        <v>22.8</v>
      </c>
      <c r="E28" s="470">
        <v>1617.1</v>
      </c>
      <c r="F28" s="470">
        <v>1985.2</v>
      </c>
      <c r="G28" s="470">
        <v>22.8</v>
      </c>
      <c r="H28" s="470">
        <v>41</v>
      </c>
      <c r="I28" s="470">
        <v>41</v>
      </c>
      <c r="J28" s="470">
        <v>0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1:23" ht="15.6" customHeight="1" x14ac:dyDescent="0.2">
      <c r="A29" s="467" t="s">
        <v>99</v>
      </c>
      <c r="B29" s="470">
        <v>108.9</v>
      </c>
      <c r="C29" s="470">
        <v>120.2</v>
      </c>
      <c r="D29" s="468">
        <v>10.4</v>
      </c>
      <c r="E29" s="470">
        <v>44.7</v>
      </c>
      <c r="F29" s="470">
        <v>49.3</v>
      </c>
      <c r="G29" s="470">
        <v>10.3</v>
      </c>
      <c r="H29" s="470">
        <v>41</v>
      </c>
      <c r="I29" s="470">
        <v>41</v>
      </c>
      <c r="J29" s="470">
        <v>0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 spans="1:23" ht="15.6" customHeight="1" x14ac:dyDescent="0.2">
      <c r="A30" s="467" t="s">
        <v>100</v>
      </c>
      <c r="B30" s="470">
        <v>117.4</v>
      </c>
      <c r="C30" s="470">
        <v>129.1</v>
      </c>
      <c r="D30" s="468">
        <v>10</v>
      </c>
      <c r="E30" s="470">
        <v>46.3</v>
      </c>
      <c r="F30" s="470">
        <v>50.9</v>
      </c>
      <c r="G30" s="470">
        <v>9.9</v>
      </c>
      <c r="H30" s="470">
        <v>39.4</v>
      </c>
      <c r="I30" s="470">
        <v>39.4</v>
      </c>
      <c r="J30" s="470">
        <v>0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3" ht="15.6" hidden="1" customHeight="1" x14ac:dyDescent="0.2">
      <c r="A31" s="467" t="s">
        <v>101</v>
      </c>
      <c r="B31" s="488">
        <v>0</v>
      </c>
      <c r="C31" s="488">
        <v>0</v>
      </c>
      <c r="D31" s="468">
        <v>0</v>
      </c>
      <c r="E31" s="488">
        <v>0</v>
      </c>
      <c r="F31" s="488">
        <v>0</v>
      </c>
      <c r="G31" s="468">
        <v>0</v>
      </c>
      <c r="H31" s="488">
        <v>0</v>
      </c>
      <c r="I31" s="488">
        <v>0</v>
      </c>
      <c r="J31" s="488">
        <v>0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 spans="1:23" ht="15.6" customHeight="1" x14ac:dyDescent="0.2">
      <c r="A32" s="474" t="s">
        <v>102</v>
      </c>
      <c r="B32" s="475">
        <v>137.1</v>
      </c>
      <c r="C32" s="475">
        <v>149.9</v>
      </c>
      <c r="D32" s="475">
        <v>9.3000000000000007</v>
      </c>
      <c r="E32" s="475">
        <v>54.699999999999996</v>
      </c>
      <c r="F32" s="475">
        <v>59.6</v>
      </c>
      <c r="G32" s="475">
        <v>9</v>
      </c>
      <c r="H32" s="475">
        <v>39.9</v>
      </c>
      <c r="I32" s="475">
        <v>39.799999999999997</v>
      </c>
      <c r="J32" s="475">
        <v>-0.3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 spans="1:23" ht="15.6" customHeight="1" x14ac:dyDescent="0.2">
      <c r="A33" s="467" t="s">
        <v>103</v>
      </c>
      <c r="B33" s="470">
        <v>118.4</v>
      </c>
      <c r="C33" s="470">
        <v>115.5</v>
      </c>
      <c r="D33" s="468">
        <v>-2.4</v>
      </c>
      <c r="E33" s="470">
        <v>47.4</v>
      </c>
      <c r="F33" s="470">
        <v>46.2</v>
      </c>
      <c r="G33" s="470">
        <v>-2.5</v>
      </c>
      <c r="H33" s="470">
        <v>40</v>
      </c>
      <c r="I33" s="470">
        <v>40</v>
      </c>
      <c r="J33" s="470">
        <v>0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</row>
    <row r="34" spans="1:23" ht="15.6" hidden="1" customHeight="1" x14ac:dyDescent="0.2">
      <c r="A34" s="467" t="s">
        <v>104</v>
      </c>
      <c r="B34" s="470">
        <v>0</v>
      </c>
      <c r="C34" s="470">
        <v>0</v>
      </c>
      <c r="D34" s="468">
        <v>0</v>
      </c>
      <c r="E34" s="470">
        <v>0</v>
      </c>
      <c r="F34" s="470">
        <v>0</v>
      </c>
      <c r="G34" s="468">
        <v>0</v>
      </c>
      <c r="H34" s="470">
        <v>0</v>
      </c>
      <c r="I34" s="470">
        <v>0</v>
      </c>
      <c r="J34" s="470">
        <v>0</v>
      </c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1:23" ht="15.6" hidden="1" customHeight="1" x14ac:dyDescent="0.2">
      <c r="A35" s="467" t="s">
        <v>105</v>
      </c>
      <c r="B35" s="470">
        <v>0</v>
      </c>
      <c r="C35" s="470">
        <v>0</v>
      </c>
      <c r="D35" s="468">
        <v>0</v>
      </c>
      <c r="E35" s="470">
        <v>0</v>
      </c>
      <c r="F35" s="470">
        <v>0</v>
      </c>
      <c r="G35" s="468">
        <v>0</v>
      </c>
      <c r="H35" s="470">
        <v>0</v>
      </c>
      <c r="I35" s="470">
        <v>0</v>
      </c>
      <c r="J35" s="470">
        <v>0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1:23" ht="15.6" customHeight="1" x14ac:dyDescent="0.2">
      <c r="A36" s="467" t="s">
        <v>106</v>
      </c>
      <c r="B36" s="470">
        <v>18.7</v>
      </c>
      <c r="C36" s="470">
        <v>34.4</v>
      </c>
      <c r="D36" s="468">
        <v>84</v>
      </c>
      <c r="E36" s="470">
        <v>7.3</v>
      </c>
      <c r="F36" s="470">
        <v>13.4</v>
      </c>
      <c r="G36" s="470">
        <v>83.6</v>
      </c>
      <c r="H36" s="470">
        <v>39</v>
      </c>
      <c r="I36" s="470">
        <v>39</v>
      </c>
      <c r="J36" s="470">
        <v>0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 spans="1:23" ht="15.6" customHeight="1" x14ac:dyDescent="0.2">
      <c r="A37" s="474" t="s">
        <v>107</v>
      </c>
      <c r="B37" s="475">
        <v>2.4</v>
      </c>
      <c r="C37" s="475">
        <v>3.2</v>
      </c>
      <c r="D37" s="475">
        <v>33.299999999999997</v>
      </c>
      <c r="E37" s="475">
        <v>0.9</v>
      </c>
      <c r="F37" s="475">
        <v>1.3</v>
      </c>
      <c r="G37" s="475">
        <v>44.4</v>
      </c>
      <c r="H37" s="489">
        <v>39</v>
      </c>
      <c r="I37" s="489">
        <v>39</v>
      </c>
      <c r="J37" s="489">
        <v>0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</row>
    <row r="38" spans="1:23" ht="15.6" customHeight="1" x14ac:dyDescent="0.2">
      <c r="A38" s="467" t="s">
        <v>108</v>
      </c>
      <c r="B38" s="470">
        <v>2.4</v>
      </c>
      <c r="C38" s="470">
        <v>3.2</v>
      </c>
      <c r="D38" s="468">
        <v>33.299999999999997</v>
      </c>
      <c r="E38" s="470">
        <v>0.9</v>
      </c>
      <c r="F38" s="470">
        <v>1.3</v>
      </c>
      <c r="G38" s="470">
        <v>44.4</v>
      </c>
      <c r="H38" s="470">
        <v>39</v>
      </c>
      <c r="I38" s="470">
        <v>39</v>
      </c>
      <c r="J38" s="470">
        <v>0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</row>
    <row r="39" spans="1:23" ht="15.6" hidden="1" customHeight="1" x14ac:dyDescent="0.2">
      <c r="A39" s="467" t="s">
        <v>109</v>
      </c>
      <c r="B39" s="470">
        <v>0</v>
      </c>
      <c r="C39" s="470">
        <v>0</v>
      </c>
      <c r="D39" s="468">
        <v>0</v>
      </c>
      <c r="E39" s="470">
        <v>0</v>
      </c>
      <c r="F39" s="470">
        <v>0</v>
      </c>
      <c r="G39" s="470">
        <v>0</v>
      </c>
      <c r="H39" s="470">
        <v>0</v>
      </c>
      <c r="I39" s="470">
        <v>0</v>
      </c>
      <c r="J39" s="470">
        <v>0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 spans="1:23" ht="15.6" hidden="1" customHeight="1" x14ac:dyDescent="0.2">
      <c r="A40" s="467" t="s">
        <v>110</v>
      </c>
      <c r="B40" s="470">
        <v>0</v>
      </c>
      <c r="C40" s="470">
        <v>0</v>
      </c>
      <c r="D40" s="468">
        <v>0</v>
      </c>
      <c r="E40" s="470">
        <v>0</v>
      </c>
      <c r="F40" s="470">
        <v>0</v>
      </c>
      <c r="G40" s="470">
        <v>0</v>
      </c>
      <c r="H40" s="470">
        <v>0</v>
      </c>
      <c r="I40" s="470">
        <v>0</v>
      </c>
      <c r="J40" s="470">
        <v>0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</row>
    <row r="41" spans="1:23" ht="15.6" customHeight="1" x14ac:dyDescent="0.2">
      <c r="A41" s="474" t="s">
        <v>111</v>
      </c>
      <c r="B41" s="475">
        <v>1487.9999999999998</v>
      </c>
      <c r="C41" s="475">
        <v>1682.2</v>
      </c>
      <c r="D41" s="475">
        <v>13.1</v>
      </c>
      <c r="E41" s="475">
        <v>595.30000000000007</v>
      </c>
      <c r="F41" s="475">
        <v>673.80000000000007</v>
      </c>
      <c r="G41" s="475">
        <v>13.2</v>
      </c>
      <c r="H41" s="475">
        <v>40</v>
      </c>
      <c r="I41" s="475">
        <v>40.1</v>
      </c>
      <c r="J41" s="475">
        <v>0.2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</row>
    <row r="42" spans="1:23" ht="15.6" customHeight="1" x14ac:dyDescent="0.2">
      <c r="A42" s="474" t="s">
        <v>112</v>
      </c>
      <c r="B42" s="475">
        <v>4310</v>
      </c>
      <c r="C42" s="475">
        <v>5244.4</v>
      </c>
      <c r="D42" s="475">
        <v>21.7</v>
      </c>
      <c r="E42" s="475">
        <v>1763.7</v>
      </c>
      <c r="F42" s="475">
        <v>2146.3000000000002</v>
      </c>
      <c r="G42" s="475">
        <v>21.7</v>
      </c>
      <c r="H42" s="475">
        <v>40.9</v>
      </c>
      <c r="I42" s="475">
        <v>40.9</v>
      </c>
      <c r="J42" s="475">
        <v>0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</row>
    <row r="43" spans="1:23" ht="15.6" customHeight="1" x14ac:dyDescent="0.2">
      <c r="A43" s="471" t="s">
        <v>58</v>
      </c>
      <c r="B43" s="472">
        <v>5798</v>
      </c>
      <c r="C43" s="472">
        <v>6926.5999999999995</v>
      </c>
      <c r="D43" s="472">
        <v>19.5</v>
      </c>
      <c r="E43" s="472">
        <v>2359</v>
      </c>
      <c r="F43" s="472">
        <v>2820.1000000000004</v>
      </c>
      <c r="G43" s="472">
        <v>19.5</v>
      </c>
      <c r="H43" s="472">
        <v>40.700000000000003</v>
      </c>
      <c r="I43" s="472">
        <v>40.700000000000003</v>
      </c>
      <c r="J43" s="472">
        <v>0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</row>
    <row r="44" spans="1:23" ht="15.6" customHeight="1" x14ac:dyDescent="0.2">
      <c r="A44" s="17" t="s">
        <v>5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</row>
    <row r="45" spans="1:23" ht="15.6" customHeight="1" x14ac:dyDescent="0.2">
      <c r="A45" s="17" t="s">
        <v>6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ht="20.100000000000001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spans="1:23" ht="20.100000000000001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</row>
    <row r="48" spans="1:23" ht="20.100000000000001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</row>
    <row r="49" spans="1:23" ht="20.100000000000001" customHeight="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</row>
    <row r="50" spans="1:23" ht="20.100000000000001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1:23" ht="20.100000000000001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1:23" ht="20.100000000000001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1:23" ht="20.100000000000001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</sheetData>
  <mergeCells count="8">
    <mergeCell ref="A2:J2"/>
    <mergeCell ref="A3:J3"/>
    <mergeCell ref="A4:J4"/>
    <mergeCell ref="A5:A8"/>
    <mergeCell ref="B5:G5"/>
    <mergeCell ref="H5:J6"/>
    <mergeCell ref="B6:D6"/>
    <mergeCell ref="E6:G6"/>
  </mergeCells>
  <printOptions gridLines="1" gridLinesSet="0"/>
  <pageMargins left="0.27569399999999999" right="0.23611099999999999" top="0.98402800000000012" bottom="0.98402800000000012" header="0.5" footer="0.5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47"/>
  <sheetViews>
    <sheetView zoomScale="90" zoomScaleNormal="90" workbookViewId="0">
      <pane ySplit="7" topLeftCell="A8" activePane="bottomLeft" state="frozen"/>
      <selection pane="bottomLeft" sqref="A1:J1"/>
    </sheetView>
  </sheetViews>
  <sheetFormatPr defaultColWidth="11.42578125" defaultRowHeight="20.100000000000001" customHeight="1" x14ac:dyDescent="0.2"/>
  <cols>
    <col min="1" max="1" width="30.28515625" style="66" customWidth="1"/>
    <col min="2" max="3" width="11.28515625" style="66" customWidth="1"/>
    <col min="4" max="4" width="7.85546875" style="66" bestFit="1" customWidth="1"/>
    <col min="5" max="6" width="11.28515625" style="66" customWidth="1"/>
    <col min="7" max="7" width="8.140625" style="66" bestFit="1" customWidth="1"/>
    <col min="8" max="9" width="11.28515625" style="66" customWidth="1"/>
    <col min="10" max="10" width="10.28515625" style="66" customWidth="1"/>
    <col min="11" max="11" width="9.7109375" style="106" customWidth="1"/>
    <col min="12" max="12" width="8.7109375" style="66" customWidth="1"/>
    <col min="13" max="13" width="16.85546875" style="66" customWidth="1"/>
    <col min="14" max="17" width="15.28515625" style="66" customWidth="1"/>
    <col min="18" max="24" width="8.7109375" style="66" customWidth="1"/>
    <col min="25" max="242" width="11.42578125" style="66" customWidth="1"/>
  </cols>
  <sheetData>
    <row r="1" spans="1:24" ht="40.5" customHeight="1" x14ac:dyDescent="0.2">
      <c r="A1" s="691"/>
      <c r="B1" s="691"/>
      <c r="C1" s="691"/>
      <c r="D1" s="691"/>
      <c r="E1" s="691"/>
      <c r="F1" s="691"/>
      <c r="G1" s="691"/>
      <c r="H1" s="691"/>
      <c r="I1" s="691"/>
      <c r="J1" s="691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ht="15.6" customHeight="1" x14ac:dyDescent="0.2">
      <c r="A2" s="691" t="s">
        <v>142</v>
      </c>
      <c r="B2" s="691"/>
      <c r="C2" s="691"/>
      <c r="D2" s="691"/>
      <c r="E2" s="691"/>
      <c r="F2" s="691"/>
      <c r="G2" s="691"/>
      <c r="H2" s="691"/>
      <c r="I2" s="691"/>
      <c r="J2" s="691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ht="15.6" customHeight="1" x14ac:dyDescent="0.2">
      <c r="A3" s="691" t="s">
        <v>140</v>
      </c>
      <c r="B3" s="691"/>
      <c r="C3" s="691"/>
      <c r="D3" s="691"/>
      <c r="E3" s="691"/>
      <c r="F3" s="691"/>
      <c r="G3" s="691"/>
      <c r="H3" s="691"/>
      <c r="I3" s="691"/>
      <c r="J3" s="691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</row>
    <row r="4" spans="1:24" ht="15.6" customHeight="1" x14ac:dyDescent="0.2">
      <c r="A4" s="691" t="s">
        <v>0</v>
      </c>
      <c r="B4" s="691"/>
      <c r="C4" s="691"/>
      <c r="D4" s="691"/>
      <c r="E4" s="691"/>
      <c r="F4" s="691"/>
      <c r="G4" s="691"/>
      <c r="H4" s="691"/>
      <c r="I4" s="691"/>
      <c r="J4" s="691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</row>
    <row r="5" spans="1:24" ht="41.45" customHeight="1" x14ac:dyDescent="0.2">
      <c r="A5" s="692" t="s">
        <v>65</v>
      </c>
      <c r="B5" s="694" t="s">
        <v>66</v>
      </c>
      <c r="C5" s="694"/>
      <c r="D5" s="694"/>
      <c r="E5" s="692" t="s">
        <v>67</v>
      </c>
      <c r="F5" s="692"/>
      <c r="G5" s="692"/>
      <c r="H5" s="694" t="s">
        <v>68</v>
      </c>
      <c r="I5" s="694"/>
      <c r="J5" s="694"/>
      <c r="K5" s="67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</row>
    <row r="6" spans="1:24" ht="19.899999999999999" customHeight="1" x14ac:dyDescent="0.2">
      <c r="A6" s="692"/>
      <c r="B6" s="511" t="s">
        <v>2</v>
      </c>
      <c r="C6" s="511" t="s">
        <v>4</v>
      </c>
      <c r="D6" s="511" t="s">
        <v>69</v>
      </c>
      <c r="E6" s="511" t="s">
        <v>2</v>
      </c>
      <c r="F6" s="511" t="s">
        <v>4</v>
      </c>
      <c r="G6" s="511" t="s">
        <v>69</v>
      </c>
      <c r="H6" s="511" t="s">
        <v>2</v>
      </c>
      <c r="I6" s="511" t="s">
        <v>4</v>
      </c>
      <c r="J6" s="511" t="s">
        <v>69</v>
      </c>
      <c r="K6" s="67"/>
      <c r="L6" s="109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</row>
    <row r="7" spans="1:24" ht="20.100000000000001" customHeight="1" x14ac:dyDescent="0.2">
      <c r="A7" s="693"/>
      <c r="B7" s="512" t="s">
        <v>70</v>
      </c>
      <c r="C7" s="512" t="s">
        <v>71</v>
      </c>
      <c r="D7" s="512" t="s">
        <v>72</v>
      </c>
      <c r="E7" s="512" t="s">
        <v>73</v>
      </c>
      <c r="F7" s="512" t="s">
        <v>74</v>
      </c>
      <c r="G7" s="513" t="s">
        <v>75</v>
      </c>
      <c r="H7" s="514" t="s">
        <v>76</v>
      </c>
      <c r="I7" s="512" t="s">
        <v>77</v>
      </c>
      <c r="J7" s="512" t="s">
        <v>78</v>
      </c>
      <c r="K7" s="515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</row>
    <row r="8" spans="1:24" ht="15.6" hidden="1" customHeight="1" x14ac:dyDescent="0.2">
      <c r="A8" s="110" t="s">
        <v>79</v>
      </c>
      <c r="B8" s="111">
        <v>0</v>
      </c>
      <c r="C8" s="111">
        <v>0</v>
      </c>
      <c r="D8" s="111">
        <v>0</v>
      </c>
      <c r="E8" s="112">
        <v>0</v>
      </c>
      <c r="F8" s="112">
        <v>0</v>
      </c>
      <c r="G8" s="111">
        <v>0</v>
      </c>
      <c r="H8" s="111">
        <v>0</v>
      </c>
      <c r="I8" s="111">
        <v>0</v>
      </c>
      <c r="J8" s="111">
        <v>0</v>
      </c>
      <c r="K8" s="113"/>
      <c r="L8" s="114"/>
      <c r="M8" s="115"/>
      <c r="N8" s="115"/>
      <c r="O8" s="115"/>
      <c r="P8" s="116"/>
      <c r="Q8" s="116"/>
      <c r="R8" s="116"/>
      <c r="S8" s="116"/>
      <c r="T8" s="116"/>
      <c r="U8" s="116"/>
      <c r="V8" s="116"/>
      <c r="W8" s="116"/>
      <c r="X8" s="116"/>
    </row>
    <row r="9" spans="1:24" ht="15.6" hidden="1" customHeight="1" x14ac:dyDescent="0.2">
      <c r="A9" s="117" t="s">
        <v>80</v>
      </c>
      <c r="B9" s="118">
        <v>0</v>
      </c>
      <c r="C9" s="118">
        <v>0</v>
      </c>
      <c r="D9" s="119">
        <v>0</v>
      </c>
      <c r="E9" s="120">
        <v>0</v>
      </c>
      <c r="F9" s="120">
        <v>0</v>
      </c>
      <c r="G9" s="119">
        <v>0</v>
      </c>
      <c r="H9" s="118">
        <v>0</v>
      </c>
      <c r="I9" s="118">
        <v>0</v>
      </c>
      <c r="J9" s="118">
        <v>0</v>
      </c>
      <c r="K9" s="121"/>
      <c r="L9" s="122"/>
      <c r="M9" s="115"/>
      <c r="N9" s="115"/>
      <c r="O9" s="115"/>
      <c r="P9" s="116"/>
      <c r="Q9" s="116"/>
      <c r="R9" s="123"/>
      <c r="S9" s="123"/>
      <c r="T9" s="123"/>
      <c r="U9" s="123"/>
      <c r="V9" s="123"/>
      <c r="W9" s="123"/>
      <c r="X9" s="123"/>
    </row>
    <row r="10" spans="1:24" ht="15.6" hidden="1" customHeight="1" x14ac:dyDescent="0.2">
      <c r="A10" s="117" t="s">
        <v>81</v>
      </c>
      <c r="B10" s="118">
        <v>0</v>
      </c>
      <c r="C10" s="118">
        <v>0</v>
      </c>
      <c r="D10" s="119">
        <v>0</v>
      </c>
      <c r="E10" s="120">
        <v>0</v>
      </c>
      <c r="F10" s="120">
        <v>0</v>
      </c>
      <c r="G10" s="119">
        <v>0</v>
      </c>
      <c r="H10" s="118">
        <v>0</v>
      </c>
      <c r="I10" s="118">
        <v>0</v>
      </c>
      <c r="J10" s="118">
        <v>0</v>
      </c>
      <c r="K10" s="121"/>
      <c r="L10" s="122"/>
      <c r="M10" s="115"/>
      <c r="N10" s="115"/>
      <c r="O10" s="115"/>
      <c r="P10" s="116"/>
      <c r="Q10" s="116"/>
      <c r="R10" s="123"/>
      <c r="S10" s="123"/>
      <c r="T10" s="123"/>
      <c r="U10" s="123"/>
      <c r="V10" s="123"/>
      <c r="W10" s="123"/>
      <c r="X10" s="123"/>
    </row>
    <row r="11" spans="1:24" ht="15.6" hidden="1" customHeight="1" x14ac:dyDescent="0.2">
      <c r="A11" s="117" t="s">
        <v>82</v>
      </c>
      <c r="B11" s="118">
        <v>0</v>
      </c>
      <c r="C11" s="118">
        <v>0</v>
      </c>
      <c r="D11" s="119">
        <v>0</v>
      </c>
      <c r="E11" s="120">
        <v>0</v>
      </c>
      <c r="F11" s="120">
        <v>0</v>
      </c>
      <c r="G11" s="119">
        <v>0</v>
      </c>
      <c r="H11" s="118">
        <v>0</v>
      </c>
      <c r="I11" s="118">
        <v>0</v>
      </c>
      <c r="J11" s="118">
        <v>0</v>
      </c>
      <c r="K11" s="121"/>
      <c r="L11" s="122"/>
      <c r="M11" s="115"/>
      <c r="N11" s="115"/>
      <c r="O11" s="115"/>
      <c r="P11" s="116"/>
      <c r="Q11" s="116"/>
      <c r="R11" s="123"/>
      <c r="S11" s="123"/>
      <c r="T11" s="123"/>
      <c r="U11" s="123"/>
      <c r="V11" s="123"/>
      <c r="W11" s="123"/>
      <c r="X11" s="123"/>
    </row>
    <row r="12" spans="1:24" ht="15.6" hidden="1" customHeight="1" x14ac:dyDescent="0.2">
      <c r="A12" s="117" t="s">
        <v>83</v>
      </c>
      <c r="B12" s="118">
        <v>0</v>
      </c>
      <c r="C12" s="118">
        <v>0</v>
      </c>
      <c r="D12" s="119">
        <v>0</v>
      </c>
      <c r="E12" s="120">
        <v>0</v>
      </c>
      <c r="F12" s="120">
        <v>0</v>
      </c>
      <c r="G12" s="119">
        <v>0</v>
      </c>
      <c r="H12" s="118">
        <v>0</v>
      </c>
      <c r="I12" s="118">
        <v>0</v>
      </c>
      <c r="J12" s="118">
        <v>0</v>
      </c>
      <c r="K12" s="121"/>
      <c r="L12" s="122"/>
      <c r="M12" s="115"/>
      <c r="N12" s="115"/>
      <c r="O12" s="115"/>
      <c r="P12" s="116"/>
      <c r="Q12" s="116"/>
      <c r="R12" s="123"/>
      <c r="S12" s="123"/>
      <c r="T12" s="123"/>
      <c r="U12" s="123"/>
      <c r="V12" s="123"/>
      <c r="W12" s="123"/>
      <c r="X12" s="123"/>
    </row>
    <row r="13" spans="1:24" ht="15.6" hidden="1" customHeight="1" x14ac:dyDescent="0.2">
      <c r="A13" s="117" t="s">
        <v>84</v>
      </c>
      <c r="B13" s="118">
        <v>0</v>
      </c>
      <c r="C13" s="118">
        <v>0</v>
      </c>
      <c r="D13" s="119">
        <v>0</v>
      </c>
      <c r="E13" s="120">
        <v>0</v>
      </c>
      <c r="F13" s="120">
        <v>0</v>
      </c>
      <c r="G13" s="119">
        <v>0</v>
      </c>
      <c r="H13" s="118">
        <v>0</v>
      </c>
      <c r="I13" s="118">
        <v>0</v>
      </c>
      <c r="J13" s="118">
        <v>0</v>
      </c>
      <c r="K13" s="121"/>
      <c r="L13" s="122"/>
      <c r="M13" s="115"/>
      <c r="N13" s="115"/>
      <c r="O13" s="115"/>
      <c r="P13" s="116"/>
      <c r="Q13" s="116"/>
      <c r="R13" s="123"/>
      <c r="S13" s="123"/>
      <c r="T13" s="123"/>
      <c r="U13" s="123"/>
      <c r="V13" s="123"/>
      <c r="W13" s="123"/>
      <c r="X13" s="123"/>
    </row>
    <row r="14" spans="1:24" ht="15.6" hidden="1" customHeight="1" x14ac:dyDescent="0.2">
      <c r="A14" s="117" t="s">
        <v>85</v>
      </c>
      <c r="B14" s="118">
        <v>0</v>
      </c>
      <c r="C14" s="118">
        <v>0</v>
      </c>
      <c r="D14" s="119">
        <v>0</v>
      </c>
      <c r="E14" s="120">
        <v>0</v>
      </c>
      <c r="F14" s="120">
        <v>0</v>
      </c>
      <c r="G14" s="119">
        <v>0</v>
      </c>
      <c r="H14" s="118">
        <v>0</v>
      </c>
      <c r="I14" s="118">
        <v>0</v>
      </c>
      <c r="J14" s="118">
        <v>0</v>
      </c>
      <c r="K14" s="121"/>
      <c r="L14" s="122"/>
      <c r="M14" s="115"/>
      <c r="N14" s="115"/>
      <c r="O14" s="115"/>
      <c r="P14" s="116"/>
      <c r="Q14" s="116"/>
      <c r="R14" s="123"/>
      <c r="S14" s="123"/>
      <c r="T14" s="123"/>
      <c r="U14" s="123"/>
      <c r="V14" s="123"/>
      <c r="W14" s="123"/>
      <c r="X14" s="123"/>
    </row>
    <row r="15" spans="1:24" ht="15.6" hidden="1" customHeight="1" x14ac:dyDescent="0.2">
      <c r="A15" s="117" t="s">
        <v>86</v>
      </c>
      <c r="B15" s="118">
        <v>0</v>
      </c>
      <c r="C15" s="118">
        <v>0</v>
      </c>
      <c r="D15" s="119">
        <v>0</v>
      </c>
      <c r="E15" s="120">
        <v>0</v>
      </c>
      <c r="F15" s="120">
        <v>0</v>
      </c>
      <c r="G15" s="119">
        <v>0</v>
      </c>
      <c r="H15" s="118">
        <v>0</v>
      </c>
      <c r="I15" s="118">
        <v>0</v>
      </c>
      <c r="J15" s="118">
        <v>0</v>
      </c>
      <c r="K15" s="121"/>
      <c r="L15" s="122"/>
      <c r="M15" s="115"/>
      <c r="N15" s="115"/>
      <c r="O15" s="115"/>
      <c r="P15" s="116"/>
      <c r="Q15" s="116"/>
      <c r="R15" s="123"/>
      <c r="S15" s="123"/>
      <c r="T15" s="123"/>
      <c r="U15" s="123"/>
      <c r="V15" s="123"/>
      <c r="W15" s="123"/>
      <c r="X15" s="123"/>
    </row>
    <row r="16" spans="1:24" ht="15.6" hidden="1" customHeight="1" x14ac:dyDescent="0.2">
      <c r="A16" s="110" t="s">
        <v>87</v>
      </c>
      <c r="B16" s="111">
        <v>0</v>
      </c>
      <c r="C16" s="111">
        <v>0</v>
      </c>
      <c r="D16" s="111">
        <v>0</v>
      </c>
      <c r="E16" s="112">
        <v>0</v>
      </c>
      <c r="F16" s="112">
        <v>0</v>
      </c>
      <c r="G16" s="111">
        <v>0</v>
      </c>
      <c r="H16" s="111">
        <v>0</v>
      </c>
      <c r="I16" s="111">
        <v>0</v>
      </c>
      <c r="J16" s="111">
        <v>0</v>
      </c>
      <c r="K16" s="113"/>
      <c r="L16" s="115"/>
      <c r="M16" s="115"/>
      <c r="N16" s="115"/>
      <c r="O16" s="115"/>
      <c r="P16" s="116"/>
      <c r="Q16" s="116"/>
      <c r="R16" s="116"/>
      <c r="S16" s="116"/>
      <c r="T16" s="116"/>
      <c r="U16" s="116"/>
      <c r="V16" s="116"/>
      <c r="W16" s="116"/>
      <c r="X16" s="116"/>
    </row>
    <row r="17" spans="1:24" ht="15.6" hidden="1" customHeight="1" x14ac:dyDescent="0.2">
      <c r="A17" s="117" t="s">
        <v>88</v>
      </c>
      <c r="B17" s="118">
        <v>0</v>
      </c>
      <c r="C17" s="118">
        <v>0</v>
      </c>
      <c r="D17" s="119">
        <v>0</v>
      </c>
      <c r="E17" s="120">
        <v>0</v>
      </c>
      <c r="F17" s="120">
        <v>0</v>
      </c>
      <c r="G17" s="119">
        <v>0</v>
      </c>
      <c r="H17" s="118">
        <v>0</v>
      </c>
      <c r="I17" s="118">
        <v>0</v>
      </c>
      <c r="J17" s="118">
        <v>0</v>
      </c>
      <c r="K17" s="121"/>
      <c r="L17" s="122"/>
      <c r="M17" s="115"/>
      <c r="N17" s="115"/>
      <c r="O17" s="115"/>
      <c r="P17" s="116"/>
      <c r="Q17" s="116"/>
      <c r="R17" s="123"/>
      <c r="S17" s="123"/>
      <c r="T17" s="123"/>
      <c r="U17" s="123"/>
      <c r="V17" s="123"/>
      <c r="W17" s="123"/>
      <c r="X17" s="123"/>
    </row>
    <row r="18" spans="1:24" ht="15.6" hidden="1" customHeight="1" x14ac:dyDescent="0.2">
      <c r="A18" s="117" t="s">
        <v>89</v>
      </c>
      <c r="B18" s="118">
        <v>0</v>
      </c>
      <c r="C18" s="118">
        <v>0</v>
      </c>
      <c r="D18" s="119">
        <v>0</v>
      </c>
      <c r="E18" s="120">
        <v>0</v>
      </c>
      <c r="F18" s="120">
        <v>0</v>
      </c>
      <c r="G18" s="119">
        <v>0</v>
      </c>
      <c r="H18" s="118">
        <v>0</v>
      </c>
      <c r="I18" s="118">
        <v>0</v>
      </c>
      <c r="J18" s="118">
        <v>0</v>
      </c>
      <c r="K18" s="121"/>
      <c r="L18" s="122"/>
      <c r="M18" s="115"/>
      <c r="N18" s="115"/>
      <c r="O18" s="115"/>
      <c r="P18" s="116"/>
      <c r="Q18" s="116"/>
      <c r="R18" s="123"/>
      <c r="S18" s="123"/>
      <c r="T18" s="123"/>
      <c r="U18" s="123"/>
      <c r="V18" s="123"/>
      <c r="W18" s="123"/>
      <c r="X18" s="123"/>
    </row>
    <row r="19" spans="1:24" ht="15.6" hidden="1" customHeight="1" x14ac:dyDescent="0.2">
      <c r="A19" s="117" t="s">
        <v>90</v>
      </c>
      <c r="B19" s="118">
        <v>0</v>
      </c>
      <c r="C19" s="118">
        <v>0</v>
      </c>
      <c r="D19" s="119">
        <v>0</v>
      </c>
      <c r="E19" s="120">
        <v>0</v>
      </c>
      <c r="F19" s="120">
        <v>0</v>
      </c>
      <c r="G19" s="119">
        <v>0</v>
      </c>
      <c r="H19" s="118">
        <v>0</v>
      </c>
      <c r="I19" s="118">
        <v>0</v>
      </c>
      <c r="J19" s="118">
        <v>0</v>
      </c>
      <c r="K19" s="121"/>
      <c r="L19" s="122"/>
      <c r="M19" s="115"/>
      <c r="N19" s="115"/>
      <c r="O19" s="115"/>
      <c r="P19" s="116"/>
      <c r="Q19" s="116"/>
      <c r="R19" s="123"/>
      <c r="S19" s="123"/>
      <c r="T19" s="123"/>
      <c r="U19" s="123"/>
      <c r="V19" s="123"/>
      <c r="W19" s="123"/>
      <c r="X19" s="123"/>
    </row>
    <row r="20" spans="1:24" ht="15.6" hidden="1" customHeight="1" x14ac:dyDescent="0.2">
      <c r="A20" s="117" t="s">
        <v>91</v>
      </c>
      <c r="B20" s="118">
        <v>0</v>
      </c>
      <c r="C20" s="118">
        <v>0</v>
      </c>
      <c r="D20" s="119">
        <v>0</v>
      </c>
      <c r="E20" s="120">
        <v>0</v>
      </c>
      <c r="F20" s="120">
        <v>0</v>
      </c>
      <c r="G20" s="119">
        <v>0</v>
      </c>
      <c r="H20" s="118">
        <v>0</v>
      </c>
      <c r="I20" s="118">
        <v>0</v>
      </c>
      <c r="J20" s="118">
        <v>0</v>
      </c>
      <c r="K20" s="121"/>
      <c r="L20" s="122"/>
      <c r="M20" s="115"/>
      <c r="N20" s="115"/>
      <c r="O20" s="115"/>
      <c r="P20" s="116"/>
      <c r="Q20" s="116"/>
      <c r="R20" s="123"/>
      <c r="S20" s="123"/>
      <c r="T20" s="123"/>
      <c r="U20" s="123"/>
      <c r="V20" s="123"/>
      <c r="W20" s="123"/>
      <c r="X20" s="123"/>
    </row>
    <row r="21" spans="1:24" ht="15.6" hidden="1" customHeight="1" x14ac:dyDescent="0.2">
      <c r="A21" s="117" t="s">
        <v>92</v>
      </c>
      <c r="B21" s="118">
        <v>0</v>
      </c>
      <c r="C21" s="118">
        <v>0</v>
      </c>
      <c r="D21" s="119">
        <v>0</v>
      </c>
      <c r="E21" s="120">
        <v>0</v>
      </c>
      <c r="F21" s="120">
        <v>0</v>
      </c>
      <c r="G21" s="119">
        <v>0</v>
      </c>
      <c r="H21" s="118">
        <v>0</v>
      </c>
      <c r="I21" s="118">
        <v>0</v>
      </c>
      <c r="J21" s="118">
        <v>0</v>
      </c>
      <c r="K21" s="121"/>
      <c r="L21" s="122"/>
      <c r="M21" s="115"/>
      <c r="N21" s="115"/>
      <c r="O21" s="115"/>
      <c r="P21" s="116"/>
      <c r="Q21" s="116"/>
      <c r="R21" s="123"/>
      <c r="S21" s="123"/>
      <c r="T21" s="123"/>
      <c r="U21" s="123"/>
      <c r="V21" s="123"/>
      <c r="W21" s="123"/>
      <c r="X21" s="123"/>
    </row>
    <row r="22" spans="1:24" ht="15.6" hidden="1" customHeight="1" x14ac:dyDescent="0.2">
      <c r="A22" s="117" t="s">
        <v>93</v>
      </c>
      <c r="B22" s="118">
        <v>0</v>
      </c>
      <c r="C22" s="118">
        <v>0</v>
      </c>
      <c r="D22" s="119">
        <v>0</v>
      </c>
      <c r="E22" s="120">
        <v>0</v>
      </c>
      <c r="F22" s="120">
        <v>0</v>
      </c>
      <c r="G22" s="119">
        <v>0</v>
      </c>
      <c r="H22" s="118">
        <v>0</v>
      </c>
      <c r="I22" s="118">
        <v>0</v>
      </c>
      <c r="J22" s="118">
        <v>0</v>
      </c>
      <c r="K22" s="121"/>
      <c r="L22" s="122"/>
      <c r="M22" s="115"/>
      <c r="N22" s="115"/>
      <c r="O22" s="115"/>
      <c r="P22" s="116"/>
      <c r="Q22" s="116"/>
      <c r="R22" s="123"/>
      <c r="S22" s="123"/>
      <c r="T22" s="123"/>
      <c r="U22" s="123"/>
      <c r="V22" s="123"/>
      <c r="W22" s="123"/>
      <c r="X22" s="123"/>
    </row>
    <row r="23" spans="1:24" ht="15.6" hidden="1" customHeight="1" x14ac:dyDescent="0.2">
      <c r="A23" s="117" t="s">
        <v>94</v>
      </c>
      <c r="B23" s="118">
        <v>0</v>
      </c>
      <c r="C23" s="118">
        <v>0</v>
      </c>
      <c r="D23" s="119">
        <v>0</v>
      </c>
      <c r="E23" s="120">
        <v>0</v>
      </c>
      <c r="F23" s="120">
        <v>0</v>
      </c>
      <c r="G23" s="119">
        <v>0</v>
      </c>
      <c r="H23" s="118">
        <v>0</v>
      </c>
      <c r="I23" s="118">
        <v>0</v>
      </c>
      <c r="J23" s="118">
        <v>0</v>
      </c>
      <c r="K23" s="121"/>
      <c r="L23" s="122"/>
      <c r="M23" s="115"/>
      <c r="N23" s="115"/>
      <c r="O23" s="115"/>
      <c r="P23" s="116"/>
      <c r="Q23" s="116"/>
      <c r="R23" s="123"/>
      <c r="S23" s="123"/>
      <c r="T23" s="123"/>
      <c r="U23" s="123"/>
      <c r="V23" s="123"/>
      <c r="W23" s="123"/>
      <c r="X23" s="123"/>
    </row>
    <row r="24" spans="1:24" ht="15.6" hidden="1" customHeight="1" x14ac:dyDescent="0.2">
      <c r="A24" s="117" t="s">
        <v>95</v>
      </c>
      <c r="B24" s="118">
        <v>0</v>
      </c>
      <c r="C24" s="118">
        <v>0</v>
      </c>
      <c r="D24" s="119">
        <v>0</v>
      </c>
      <c r="E24" s="120">
        <v>0</v>
      </c>
      <c r="F24" s="120">
        <v>0</v>
      </c>
      <c r="G24" s="119">
        <v>0</v>
      </c>
      <c r="H24" s="118">
        <v>0</v>
      </c>
      <c r="I24" s="118">
        <v>0</v>
      </c>
      <c r="J24" s="118">
        <v>0</v>
      </c>
      <c r="K24" s="121"/>
      <c r="L24" s="122"/>
      <c r="M24" s="115"/>
      <c r="N24" s="115"/>
      <c r="O24" s="115"/>
      <c r="P24" s="116"/>
      <c r="Q24" s="116"/>
      <c r="R24" s="123"/>
      <c r="S24" s="123"/>
      <c r="T24" s="123"/>
      <c r="U24" s="123"/>
      <c r="V24" s="123"/>
      <c r="W24" s="123"/>
      <c r="X24" s="123"/>
    </row>
    <row r="25" spans="1:24" ht="15.6" hidden="1" customHeight="1" x14ac:dyDescent="0.2">
      <c r="A25" s="117" t="s">
        <v>96</v>
      </c>
      <c r="B25" s="118">
        <v>0</v>
      </c>
      <c r="C25" s="118">
        <v>0</v>
      </c>
      <c r="D25" s="119">
        <v>0</v>
      </c>
      <c r="E25" s="120">
        <v>0</v>
      </c>
      <c r="F25" s="120">
        <v>0</v>
      </c>
      <c r="G25" s="119">
        <v>0</v>
      </c>
      <c r="H25" s="118">
        <v>0</v>
      </c>
      <c r="I25" s="118">
        <v>0</v>
      </c>
      <c r="J25" s="118">
        <v>0</v>
      </c>
      <c r="K25" s="121"/>
      <c r="L25" s="122"/>
      <c r="M25" s="115"/>
      <c r="N25" s="115"/>
      <c r="O25" s="115"/>
      <c r="P25" s="116"/>
      <c r="Q25" s="116"/>
      <c r="R25" s="123"/>
      <c r="S25" s="123"/>
      <c r="T25" s="123"/>
      <c r="U25" s="123"/>
      <c r="V25" s="123"/>
      <c r="W25" s="123"/>
      <c r="X25" s="123"/>
    </row>
    <row r="26" spans="1:24" ht="15.6" customHeight="1" x14ac:dyDescent="0.2">
      <c r="A26" s="474" t="s">
        <v>97</v>
      </c>
      <c r="B26" s="494">
        <v>2</v>
      </c>
      <c r="C26" s="494">
        <v>7</v>
      </c>
      <c r="D26" s="494">
        <v>250</v>
      </c>
      <c r="E26" s="495">
        <v>4200</v>
      </c>
      <c r="F26" s="495">
        <v>2876</v>
      </c>
      <c r="G26" s="494">
        <v>-31.5</v>
      </c>
      <c r="H26" s="494">
        <v>8.4</v>
      </c>
      <c r="I26" s="494">
        <v>20.100000000000001</v>
      </c>
      <c r="J26" s="494">
        <v>139.30000000000001</v>
      </c>
      <c r="K26" s="113"/>
      <c r="L26" s="115"/>
      <c r="M26" s="115"/>
      <c r="N26" s="115"/>
      <c r="O26" s="115"/>
      <c r="P26" s="116"/>
      <c r="Q26" s="116"/>
      <c r="R26" s="116"/>
      <c r="S26" s="116"/>
      <c r="T26" s="116"/>
      <c r="U26" s="116"/>
      <c r="V26" s="116"/>
      <c r="W26" s="116"/>
      <c r="X26" s="116"/>
    </row>
    <row r="27" spans="1:24" ht="15.6" hidden="1" customHeight="1" x14ac:dyDescent="0.2">
      <c r="A27" s="467" t="s">
        <v>98</v>
      </c>
      <c r="B27" s="496">
        <v>0</v>
      </c>
      <c r="C27" s="497">
        <v>0</v>
      </c>
      <c r="D27" s="498">
        <v>0</v>
      </c>
      <c r="E27" s="499">
        <v>0</v>
      </c>
      <c r="F27" s="499">
        <v>0</v>
      </c>
      <c r="G27" s="498">
        <v>0</v>
      </c>
      <c r="H27" s="500">
        <v>0</v>
      </c>
      <c r="I27" s="500">
        <v>0</v>
      </c>
      <c r="J27" s="500">
        <v>0</v>
      </c>
      <c r="K27" s="121"/>
      <c r="L27" s="122"/>
      <c r="M27" s="115"/>
      <c r="N27" s="115"/>
      <c r="O27" s="115"/>
      <c r="P27" s="116"/>
      <c r="Q27" s="116"/>
      <c r="R27" s="123"/>
      <c r="S27" s="123"/>
      <c r="T27" s="123"/>
      <c r="U27" s="123"/>
      <c r="V27" s="123"/>
      <c r="W27" s="123"/>
      <c r="X27" s="123"/>
    </row>
    <row r="28" spans="1:24" ht="15.6" customHeight="1" x14ac:dyDescent="0.2">
      <c r="A28" s="501" t="s">
        <v>99</v>
      </c>
      <c r="B28" s="500">
        <v>2</v>
      </c>
      <c r="C28" s="500">
        <v>7</v>
      </c>
      <c r="D28" s="498">
        <v>250</v>
      </c>
      <c r="E28" s="499">
        <v>4200</v>
      </c>
      <c r="F28" s="502">
        <v>2876</v>
      </c>
      <c r="G28" s="498">
        <v>-31.5</v>
      </c>
      <c r="H28" s="500">
        <v>8.4</v>
      </c>
      <c r="I28" s="500">
        <v>20.100000000000001</v>
      </c>
      <c r="J28" s="500">
        <v>139.30000000000001</v>
      </c>
      <c r="K28" s="121"/>
      <c r="L28" s="122"/>
      <c r="M28" s="115"/>
      <c r="N28" s="115"/>
      <c r="O28" s="115"/>
      <c r="P28" s="116"/>
      <c r="Q28" s="116"/>
      <c r="R28" s="123"/>
      <c r="S28" s="123"/>
      <c r="T28" s="123"/>
      <c r="U28" s="123"/>
      <c r="V28" s="123"/>
      <c r="W28" s="123"/>
      <c r="X28" s="123"/>
    </row>
    <row r="29" spans="1:24" ht="15.6" hidden="1" customHeight="1" x14ac:dyDescent="0.2">
      <c r="A29" s="501" t="s">
        <v>100</v>
      </c>
      <c r="B29" s="500">
        <v>0</v>
      </c>
      <c r="C29" s="500">
        <v>0</v>
      </c>
      <c r="D29" s="498">
        <v>0</v>
      </c>
      <c r="E29" s="499">
        <v>0</v>
      </c>
      <c r="F29" s="499">
        <v>0</v>
      </c>
      <c r="G29" s="498">
        <v>0</v>
      </c>
      <c r="H29" s="500">
        <v>0</v>
      </c>
      <c r="I29" s="500">
        <v>0</v>
      </c>
      <c r="J29" s="500">
        <v>0</v>
      </c>
      <c r="K29" s="121"/>
      <c r="L29" s="122"/>
      <c r="M29" s="115"/>
      <c r="N29" s="115"/>
      <c r="O29" s="115"/>
      <c r="P29" s="116"/>
      <c r="Q29" s="116"/>
      <c r="R29" s="123"/>
      <c r="S29" s="123"/>
      <c r="T29" s="123"/>
      <c r="U29" s="123"/>
      <c r="V29" s="123"/>
      <c r="W29" s="123"/>
      <c r="X29" s="123"/>
    </row>
    <row r="30" spans="1:24" ht="15.6" hidden="1" customHeight="1" x14ac:dyDescent="0.2">
      <c r="A30" s="501" t="s">
        <v>101</v>
      </c>
      <c r="B30" s="497">
        <v>0</v>
      </c>
      <c r="C30" s="497">
        <v>0</v>
      </c>
      <c r="D30" s="498">
        <v>0</v>
      </c>
      <c r="E30" s="499">
        <v>0</v>
      </c>
      <c r="F30" s="499">
        <v>0</v>
      </c>
      <c r="G30" s="498">
        <v>0</v>
      </c>
      <c r="H30" s="500">
        <v>0</v>
      </c>
      <c r="I30" s="500">
        <v>0</v>
      </c>
      <c r="J30" s="500">
        <v>0</v>
      </c>
      <c r="K30" s="121"/>
      <c r="L30" s="122"/>
      <c r="M30" s="115"/>
      <c r="N30" s="115"/>
      <c r="O30" s="115"/>
      <c r="P30" s="116"/>
      <c r="Q30" s="116"/>
      <c r="R30" s="123"/>
      <c r="S30" s="123"/>
      <c r="T30" s="123"/>
      <c r="U30" s="123"/>
      <c r="V30" s="123"/>
      <c r="W30" s="123"/>
      <c r="X30" s="123"/>
    </row>
    <row r="31" spans="1:24" ht="15.6" customHeight="1" x14ac:dyDescent="0.2">
      <c r="A31" s="474" t="s">
        <v>102</v>
      </c>
      <c r="B31" s="494">
        <v>152.1</v>
      </c>
      <c r="C31" s="494">
        <v>181</v>
      </c>
      <c r="D31" s="494">
        <v>19</v>
      </c>
      <c r="E31" s="495">
        <v>3699.4339250493099</v>
      </c>
      <c r="F31" s="495">
        <v>3855.9392265193369</v>
      </c>
      <c r="G31" s="494">
        <v>4.2</v>
      </c>
      <c r="H31" s="494">
        <v>562.70000000000005</v>
      </c>
      <c r="I31" s="494">
        <v>698</v>
      </c>
      <c r="J31" s="494">
        <v>24</v>
      </c>
      <c r="K31" s="113"/>
      <c r="L31" s="129"/>
      <c r="M31" s="115"/>
      <c r="N31" s="115"/>
      <c r="O31" s="115"/>
      <c r="P31" s="116"/>
      <c r="Q31" s="116"/>
      <c r="R31" s="116"/>
      <c r="S31" s="116"/>
      <c r="T31" s="116"/>
      <c r="U31" s="116"/>
      <c r="V31" s="116"/>
      <c r="W31" s="116"/>
      <c r="X31" s="116"/>
    </row>
    <row r="32" spans="1:24" ht="15.6" customHeight="1" x14ac:dyDescent="0.2">
      <c r="A32" s="501" t="s">
        <v>103</v>
      </c>
      <c r="B32" s="500">
        <v>2.1</v>
      </c>
      <c r="C32" s="500">
        <v>5.5</v>
      </c>
      <c r="D32" s="498">
        <v>161.9</v>
      </c>
      <c r="E32" s="499">
        <v>3659</v>
      </c>
      <c r="F32" s="502">
        <v>2450</v>
      </c>
      <c r="G32" s="498">
        <v>-33</v>
      </c>
      <c r="H32" s="500">
        <v>7.7</v>
      </c>
      <c r="I32" s="500">
        <v>13.5</v>
      </c>
      <c r="J32" s="500">
        <v>75.3</v>
      </c>
      <c r="K32" s="121"/>
      <c r="L32" s="130"/>
      <c r="M32" s="115"/>
      <c r="N32" s="115"/>
      <c r="O32" s="115"/>
      <c r="P32" s="116"/>
      <c r="Q32" s="116"/>
      <c r="R32" s="123"/>
      <c r="S32" s="123"/>
      <c r="T32" s="123"/>
      <c r="U32" s="123"/>
      <c r="V32" s="123"/>
      <c r="W32" s="123"/>
      <c r="X32" s="123"/>
    </row>
    <row r="33" spans="1:24" ht="15.6" hidden="1" customHeight="1" x14ac:dyDescent="0.2">
      <c r="A33" s="501" t="s">
        <v>104</v>
      </c>
      <c r="B33" s="500">
        <v>0</v>
      </c>
      <c r="C33" s="500">
        <v>0</v>
      </c>
      <c r="D33" s="498">
        <v>0</v>
      </c>
      <c r="E33" s="499">
        <v>0</v>
      </c>
      <c r="F33" s="502">
        <v>0</v>
      </c>
      <c r="G33" s="498">
        <v>0</v>
      </c>
      <c r="H33" s="500">
        <v>0</v>
      </c>
      <c r="I33" s="500">
        <v>0</v>
      </c>
      <c r="J33" s="500">
        <v>0</v>
      </c>
      <c r="K33" s="121"/>
      <c r="L33" s="130"/>
      <c r="M33" s="115"/>
      <c r="N33" s="115"/>
      <c r="O33" s="115"/>
      <c r="P33" s="116"/>
      <c r="Q33" s="116"/>
      <c r="R33" s="123"/>
      <c r="S33" s="123"/>
      <c r="T33" s="123"/>
      <c r="U33" s="123"/>
      <c r="V33" s="123"/>
      <c r="W33" s="123"/>
      <c r="X33" s="123"/>
    </row>
    <row r="34" spans="1:24" ht="15.6" hidden="1" customHeight="1" x14ac:dyDescent="0.2">
      <c r="A34" s="501" t="s">
        <v>105</v>
      </c>
      <c r="B34" s="500">
        <v>0</v>
      </c>
      <c r="C34" s="500">
        <v>0</v>
      </c>
      <c r="D34" s="498">
        <v>0</v>
      </c>
      <c r="E34" s="499">
        <v>0</v>
      </c>
      <c r="F34" s="502">
        <v>0</v>
      </c>
      <c r="G34" s="498">
        <v>0</v>
      </c>
      <c r="H34" s="500">
        <v>0</v>
      </c>
      <c r="I34" s="500">
        <v>0</v>
      </c>
      <c r="J34" s="500">
        <v>0</v>
      </c>
      <c r="K34" s="121"/>
      <c r="L34" s="130"/>
      <c r="M34" s="115"/>
      <c r="N34" s="115"/>
      <c r="O34" s="115"/>
      <c r="P34" s="116"/>
      <c r="Q34" s="116"/>
      <c r="R34" s="123"/>
      <c r="S34" s="123"/>
      <c r="T34" s="123"/>
      <c r="U34" s="123"/>
      <c r="V34" s="123"/>
      <c r="W34" s="123"/>
      <c r="X34" s="123"/>
    </row>
    <row r="35" spans="1:24" ht="15.6" customHeight="1" x14ac:dyDescent="0.2">
      <c r="A35" s="501" t="s">
        <v>106</v>
      </c>
      <c r="B35" s="500">
        <v>150</v>
      </c>
      <c r="C35" s="500">
        <v>175.5</v>
      </c>
      <c r="D35" s="498">
        <v>17</v>
      </c>
      <c r="E35" s="499">
        <v>3700</v>
      </c>
      <c r="F35" s="502">
        <v>3900</v>
      </c>
      <c r="G35" s="498">
        <v>5.4</v>
      </c>
      <c r="H35" s="500">
        <v>555</v>
      </c>
      <c r="I35" s="500">
        <v>684.5</v>
      </c>
      <c r="J35" s="500">
        <v>23.3</v>
      </c>
      <c r="K35" s="131"/>
      <c r="L35" s="130"/>
      <c r="M35" s="132"/>
      <c r="N35" s="133"/>
      <c r="O35" s="133"/>
      <c r="P35" s="134"/>
      <c r="Q35" s="134"/>
      <c r="R35" s="123"/>
      <c r="S35" s="123"/>
      <c r="T35" s="123"/>
      <c r="U35" s="123"/>
      <c r="V35" s="123"/>
      <c r="W35" s="123"/>
      <c r="X35" s="123"/>
    </row>
    <row r="36" spans="1:24" ht="15.6" customHeight="1" x14ac:dyDescent="0.2">
      <c r="A36" s="474" t="s">
        <v>107</v>
      </c>
      <c r="B36" s="494">
        <v>5.6999999999999993</v>
      </c>
      <c r="C36" s="494">
        <v>5</v>
      </c>
      <c r="D36" s="494">
        <v>-12.3</v>
      </c>
      <c r="E36" s="495">
        <v>3021.7017543859647</v>
      </c>
      <c r="F36" s="495">
        <v>2843.68</v>
      </c>
      <c r="G36" s="494">
        <v>-5.9</v>
      </c>
      <c r="H36" s="494">
        <v>17.299999999999997</v>
      </c>
      <c r="I36" s="494">
        <v>14.2</v>
      </c>
      <c r="J36" s="494">
        <v>-17.899999999999999</v>
      </c>
      <c r="K36" s="113"/>
      <c r="L36" s="129"/>
      <c r="M36" s="115"/>
      <c r="N36" s="115"/>
      <c r="O36" s="115"/>
      <c r="P36" s="116"/>
      <c r="Q36" s="116"/>
      <c r="R36" s="116"/>
      <c r="S36" s="116"/>
      <c r="T36" s="116"/>
      <c r="U36" s="116"/>
      <c r="V36" s="116"/>
      <c r="W36" s="116"/>
      <c r="X36" s="116"/>
    </row>
    <row r="37" spans="1:24" ht="15.6" customHeight="1" x14ac:dyDescent="0.2">
      <c r="A37" s="501" t="s">
        <v>108</v>
      </c>
      <c r="B37" s="500">
        <v>2.2999999999999998</v>
      </c>
      <c r="C37" s="500">
        <v>1.6</v>
      </c>
      <c r="D37" s="498">
        <v>-30</v>
      </c>
      <c r="E37" s="499">
        <v>2631</v>
      </c>
      <c r="F37" s="502">
        <v>1874</v>
      </c>
      <c r="G37" s="498">
        <v>-28.8</v>
      </c>
      <c r="H37" s="500">
        <v>6.1</v>
      </c>
      <c r="I37" s="500">
        <v>3</v>
      </c>
      <c r="J37" s="500">
        <v>-50.8</v>
      </c>
      <c r="K37" s="121"/>
      <c r="L37" s="130"/>
      <c r="M37" s="115"/>
      <c r="N37" s="115"/>
      <c r="O37" s="115"/>
      <c r="P37" s="116"/>
      <c r="Q37" s="116"/>
      <c r="R37" s="123"/>
      <c r="S37" s="123"/>
      <c r="T37" s="123"/>
      <c r="U37" s="123"/>
      <c r="V37" s="123"/>
      <c r="W37" s="123"/>
      <c r="X37" s="123"/>
    </row>
    <row r="38" spans="1:24" ht="15.6" hidden="1" customHeight="1" x14ac:dyDescent="0.2">
      <c r="A38" s="467" t="s">
        <v>109</v>
      </c>
      <c r="B38" s="500">
        <v>0</v>
      </c>
      <c r="C38" s="500">
        <v>0</v>
      </c>
      <c r="D38" s="498">
        <v>0</v>
      </c>
      <c r="E38" s="499">
        <v>0</v>
      </c>
      <c r="F38" s="499">
        <v>0</v>
      </c>
      <c r="G38" s="498">
        <v>0</v>
      </c>
      <c r="H38" s="500">
        <v>0</v>
      </c>
      <c r="I38" s="500">
        <v>0</v>
      </c>
      <c r="J38" s="500">
        <v>0</v>
      </c>
      <c r="K38" s="121"/>
      <c r="L38" s="130"/>
      <c r="M38" s="115"/>
      <c r="N38" s="115"/>
      <c r="O38" s="115"/>
      <c r="P38" s="116"/>
      <c r="Q38" s="116"/>
      <c r="R38" s="123"/>
      <c r="S38" s="123"/>
      <c r="T38" s="123"/>
      <c r="U38" s="123"/>
      <c r="V38" s="123"/>
      <c r="W38" s="123"/>
      <c r="X38" s="123"/>
    </row>
    <row r="39" spans="1:24" ht="15.6" customHeight="1" x14ac:dyDescent="0.2">
      <c r="A39" s="467" t="s">
        <v>110</v>
      </c>
      <c r="B39" s="500">
        <v>3.4</v>
      </c>
      <c r="C39" s="500">
        <v>3.4</v>
      </c>
      <c r="D39" s="498">
        <v>0</v>
      </c>
      <c r="E39" s="499">
        <v>3286</v>
      </c>
      <c r="F39" s="499">
        <v>3300</v>
      </c>
      <c r="G39" s="498">
        <v>0.4</v>
      </c>
      <c r="H39" s="500">
        <v>11.2</v>
      </c>
      <c r="I39" s="500">
        <v>11.2</v>
      </c>
      <c r="J39" s="500">
        <v>0</v>
      </c>
      <c r="K39" s="121"/>
      <c r="L39" s="130"/>
      <c r="M39" s="115"/>
      <c r="N39" s="115"/>
      <c r="O39" s="115"/>
      <c r="P39" s="116"/>
      <c r="Q39" s="116"/>
      <c r="R39" s="123"/>
      <c r="S39" s="123"/>
      <c r="T39" s="123"/>
      <c r="U39" s="123"/>
      <c r="V39" s="123"/>
      <c r="W39" s="123"/>
      <c r="X39" s="123"/>
    </row>
    <row r="40" spans="1:24" ht="15.6" hidden="1" customHeight="1" x14ac:dyDescent="0.2">
      <c r="A40" s="487" t="s">
        <v>111</v>
      </c>
      <c r="B40" s="494">
        <v>0</v>
      </c>
      <c r="C40" s="494">
        <v>0</v>
      </c>
      <c r="D40" s="494">
        <v>0</v>
      </c>
      <c r="E40" s="495">
        <v>0</v>
      </c>
      <c r="F40" s="495">
        <v>0</v>
      </c>
      <c r="G40" s="494">
        <v>0</v>
      </c>
      <c r="H40" s="494">
        <v>0</v>
      </c>
      <c r="I40" s="494">
        <v>0</v>
      </c>
      <c r="J40" s="494">
        <v>0</v>
      </c>
      <c r="K40" s="113"/>
      <c r="L40" s="130"/>
      <c r="M40" s="115"/>
      <c r="N40" s="115"/>
      <c r="O40" s="115"/>
      <c r="P40" s="116"/>
      <c r="Q40" s="116"/>
      <c r="R40" s="116"/>
      <c r="S40" s="116"/>
      <c r="T40" s="116"/>
      <c r="U40" s="116"/>
      <c r="V40" s="116"/>
      <c r="W40" s="116"/>
      <c r="X40" s="116"/>
    </row>
    <row r="41" spans="1:24" ht="15.6" customHeight="1" x14ac:dyDescent="0.2">
      <c r="A41" s="503" t="s">
        <v>112</v>
      </c>
      <c r="B41" s="504">
        <v>159.79999999999998</v>
      </c>
      <c r="C41" s="504">
        <v>193</v>
      </c>
      <c r="D41" s="504">
        <v>20.8</v>
      </c>
      <c r="E41" s="505">
        <v>3681.5244055068838</v>
      </c>
      <c r="F41" s="505">
        <v>3794.1730569948186</v>
      </c>
      <c r="G41" s="504">
        <v>3.1</v>
      </c>
      <c r="H41" s="504">
        <v>588.4</v>
      </c>
      <c r="I41" s="504">
        <v>732.30000000000007</v>
      </c>
      <c r="J41" s="504">
        <v>24.5</v>
      </c>
      <c r="K41" s="113"/>
      <c r="L41" s="129"/>
      <c r="M41" s="115"/>
      <c r="N41" s="115"/>
      <c r="O41" s="115"/>
      <c r="P41" s="116"/>
      <c r="Q41" s="116"/>
      <c r="R41" s="116"/>
      <c r="S41" s="116"/>
      <c r="T41" s="116"/>
      <c r="U41" s="116"/>
      <c r="V41" s="116"/>
      <c r="W41" s="116"/>
      <c r="X41" s="116"/>
    </row>
    <row r="42" spans="1:24" ht="15.6" customHeight="1" x14ac:dyDescent="0.2">
      <c r="A42" s="508" t="s">
        <v>58</v>
      </c>
      <c r="B42" s="509">
        <v>159.79999999999998</v>
      </c>
      <c r="C42" s="509">
        <v>193</v>
      </c>
      <c r="D42" s="509">
        <v>20.8</v>
      </c>
      <c r="E42" s="510">
        <v>3681.5244055068838</v>
      </c>
      <c r="F42" s="510">
        <v>3794.1730569948186</v>
      </c>
      <c r="G42" s="509">
        <v>3.1</v>
      </c>
      <c r="H42" s="509">
        <v>588.4</v>
      </c>
      <c r="I42" s="509">
        <v>732.30000000000007</v>
      </c>
      <c r="J42" s="509">
        <v>24.5</v>
      </c>
      <c r="K42" s="113"/>
      <c r="L42" s="129"/>
      <c r="M42" s="115"/>
      <c r="N42" s="115"/>
      <c r="O42" s="115"/>
      <c r="P42" s="116"/>
      <c r="Q42" s="116"/>
      <c r="R42" s="116"/>
      <c r="S42" s="116"/>
      <c r="T42" s="116"/>
      <c r="U42" s="116"/>
      <c r="V42" s="116"/>
      <c r="W42" s="116"/>
      <c r="X42" s="116"/>
    </row>
    <row r="43" spans="1:24" ht="15.6" customHeight="1" x14ac:dyDescent="0.2">
      <c r="A43" s="135" t="s">
        <v>5</v>
      </c>
    </row>
    <row r="44" spans="1:24" ht="15.6" customHeight="1" x14ac:dyDescent="0.2">
      <c r="A44" s="135" t="s">
        <v>6</v>
      </c>
    </row>
    <row r="47" spans="1:24" ht="20.100000000000001" customHeight="1" x14ac:dyDescent="0.2">
      <c r="A47" s="72"/>
      <c r="H47" s="7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48"/>
  <sheetViews>
    <sheetView zoomScale="90" zoomScaleNormal="90" workbookViewId="0">
      <pane xSplit="1" ySplit="7" topLeftCell="B8" activePane="bottomRight" state="frozen"/>
      <selection pane="topRight"/>
      <selection pane="bottomLeft"/>
      <selection pane="bottomRight" sqref="A1:J1"/>
    </sheetView>
  </sheetViews>
  <sheetFormatPr defaultColWidth="11.42578125" defaultRowHeight="20.100000000000001" customHeight="1" x14ac:dyDescent="0.2"/>
  <cols>
    <col min="1" max="1" width="19.140625" style="66" customWidth="1"/>
    <col min="2" max="3" width="11.28515625" style="123" customWidth="1"/>
    <col min="4" max="4" width="7.28515625" style="66" customWidth="1"/>
    <col min="5" max="6" width="11.28515625" style="66" customWidth="1"/>
    <col min="7" max="7" width="8.7109375" style="66" customWidth="1"/>
    <col min="8" max="9" width="11.28515625" style="66" customWidth="1"/>
    <col min="10" max="10" width="9.85546875" style="66" customWidth="1"/>
    <col min="11" max="22" width="8.7109375" style="66" customWidth="1"/>
    <col min="23" max="236" width="11.42578125" style="66" customWidth="1"/>
  </cols>
  <sheetData>
    <row r="1" spans="1:22" ht="36.75" customHeight="1" x14ac:dyDescent="0.2">
      <c r="A1" s="691"/>
      <c r="B1" s="691"/>
      <c r="C1" s="691"/>
      <c r="D1" s="691"/>
      <c r="E1" s="691"/>
      <c r="F1" s="691"/>
      <c r="G1" s="691"/>
      <c r="H1" s="691"/>
      <c r="I1" s="691"/>
      <c r="J1" s="691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15.6" customHeight="1" x14ac:dyDescent="0.2">
      <c r="A2" s="691" t="s">
        <v>143</v>
      </c>
      <c r="B2" s="691"/>
      <c r="C2" s="691"/>
      <c r="D2" s="691"/>
      <c r="E2" s="691"/>
      <c r="F2" s="691"/>
      <c r="G2" s="691"/>
      <c r="H2" s="691"/>
      <c r="I2" s="691"/>
      <c r="J2" s="691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22" ht="15.6" customHeight="1" x14ac:dyDescent="0.2">
      <c r="A3" s="691" t="s">
        <v>140</v>
      </c>
      <c r="B3" s="691"/>
      <c r="C3" s="691"/>
      <c r="D3" s="691"/>
      <c r="E3" s="691"/>
      <c r="F3" s="691"/>
      <c r="G3" s="691"/>
      <c r="H3" s="691"/>
      <c r="I3" s="691"/>
      <c r="J3" s="691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</row>
    <row r="4" spans="1:22" ht="15.6" customHeight="1" x14ac:dyDescent="0.2">
      <c r="A4" s="691" t="s">
        <v>0</v>
      </c>
      <c r="B4" s="691"/>
      <c r="C4" s="691"/>
      <c r="D4" s="691"/>
      <c r="E4" s="691"/>
      <c r="F4" s="691"/>
      <c r="G4" s="691"/>
      <c r="H4" s="691"/>
      <c r="I4" s="691"/>
      <c r="J4" s="691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</row>
    <row r="5" spans="1:22" ht="32.450000000000003" customHeight="1" x14ac:dyDescent="0.2">
      <c r="A5" s="692" t="s">
        <v>65</v>
      </c>
      <c r="B5" s="694" t="s">
        <v>66</v>
      </c>
      <c r="C5" s="694"/>
      <c r="D5" s="694"/>
      <c r="E5" s="692" t="s">
        <v>67</v>
      </c>
      <c r="F5" s="692"/>
      <c r="G5" s="692"/>
      <c r="H5" s="694" t="s">
        <v>68</v>
      </c>
      <c r="I5" s="694"/>
      <c r="J5" s="694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</row>
    <row r="6" spans="1:22" ht="20.100000000000001" customHeight="1" x14ac:dyDescent="0.2">
      <c r="A6" s="692"/>
      <c r="B6" s="138" t="s">
        <v>2</v>
      </c>
      <c r="C6" s="138" t="s">
        <v>4</v>
      </c>
      <c r="D6" s="107" t="s">
        <v>69</v>
      </c>
      <c r="E6" s="107" t="s">
        <v>2</v>
      </c>
      <c r="F6" s="107" t="s">
        <v>4</v>
      </c>
      <c r="G6" s="107" t="s">
        <v>69</v>
      </c>
      <c r="H6" s="107" t="s">
        <v>2</v>
      </c>
      <c r="I6" s="138" t="s">
        <v>4</v>
      </c>
      <c r="J6" s="107" t="s">
        <v>69</v>
      </c>
      <c r="K6" s="109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</row>
    <row r="7" spans="1:22" ht="20.100000000000001" customHeight="1" x14ac:dyDescent="0.2">
      <c r="A7" s="692"/>
      <c r="B7" s="138" t="s">
        <v>70</v>
      </c>
      <c r="C7" s="138" t="s">
        <v>71</v>
      </c>
      <c r="D7" s="107" t="s">
        <v>72</v>
      </c>
      <c r="E7" s="107" t="s">
        <v>73</v>
      </c>
      <c r="F7" s="107" t="s">
        <v>74</v>
      </c>
      <c r="G7" s="107" t="s">
        <v>75</v>
      </c>
      <c r="H7" s="107" t="s">
        <v>76</v>
      </c>
      <c r="I7" s="107" t="s">
        <v>77</v>
      </c>
      <c r="J7" s="107" t="s">
        <v>78</v>
      </c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</row>
    <row r="8" spans="1:22" ht="15.6" hidden="1" customHeight="1" x14ac:dyDescent="0.2">
      <c r="A8" s="139" t="s">
        <v>79</v>
      </c>
      <c r="B8" s="140">
        <v>0</v>
      </c>
      <c r="C8" s="140">
        <v>0</v>
      </c>
      <c r="D8" s="140">
        <v>0</v>
      </c>
      <c r="E8" s="141">
        <v>0</v>
      </c>
      <c r="F8" s="141">
        <v>0</v>
      </c>
      <c r="G8" s="140">
        <v>0</v>
      </c>
      <c r="H8" s="140">
        <v>0</v>
      </c>
      <c r="I8" s="140">
        <v>0</v>
      </c>
      <c r="J8" s="140">
        <v>0</v>
      </c>
      <c r="K8" s="142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</row>
    <row r="9" spans="1:22" ht="15.6" hidden="1" customHeight="1" x14ac:dyDescent="0.2">
      <c r="A9" s="143" t="s">
        <v>80</v>
      </c>
      <c r="B9" s="70">
        <v>0</v>
      </c>
      <c r="C9" s="70">
        <v>0</v>
      </c>
      <c r="D9" s="144">
        <v>0</v>
      </c>
      <c r="E9" s="145">
        <v>0</v>
      </c>
      <c r="F9" s="145">
        <v>0</v>
      </c>
      <c r="G9" s="144">
        <v>0</v>
      </c>
      <c r="H9" s="70">
        <v>0</v>
      </c>
      <c r="I9" s="70">
        <v>0</v>
      </c>
      <c r="J9" s="70">
        <v>0</v>
      </c>
      <c r="K9" s="146"/>
      <c r="L9" s="116"/>
      <c r="M9" s="116"/>
      <c r="N9" s="123"/>
      <c r="O9" s="123"/>
      <c r="P9" s="123"/>
      <c r="Q9" s="123"/>
      <c r="R9" s="123"/>
      <c r="S9" s="123"/>
      <c r="T9" s="123"/>
      <c r="U9" s="123"/>
      <c r="V9" s="123"/>
    </row>
    <row r="10" spans="1:22" ht="15.6" hidden="1" customHeight="1" x14ac:dyDescent="0.2">
      <c r="A10" s="143" t="s">
        <v>81</v>
      </c>
      <c r="B10" s="70">
        <v>0</v>
      </c>
      <c r="C10" s="70">
        <v>0</v>
      </c>
      <c r="D10" s="144">
        <v>0</v>
      </c>
      <c r="E10" s="145">
        <v>0</v>
      </c>
      <c r="F10" s="145">
        <v>0</v>
      </c>
      <c r="G10" s="144">
        <v>0</v>
      </c>
      <c r="H10" s="70">
        <v>0</v>
      </c>
      <c r="I10" s="70">
        <v>0</v>
      </c>
      <c r="J10" s="70">
        <v>0</v>
      </c>
      <c r="K10" s="146"/>
      <c r="L10" s="116"/>
      <c r="M10" s="116"/>
      <c r="N10" s="123"/>
      <c r="O10" s="123"/>
      <c r="P10" s="123"/>
      <c r="Q10" s="123"/>
      <c r="R10" s="123"/>
      <c r="S10" s="123"/>
      <c r="T10" s="123"/>
      <c r="U10" s="123"/>
      <c r="V10" s="123"/>
    </row>
    <row r="11" spans="1:22" ht="15.6" hidden="1" customHeight="1" x14ac:dyDescent="0.2">
      <c r="A11" s="143" t="s">
        <v>82</v>
      </c>
      <c r="B11" s="70">
        <v>0</v>
      </c>
      <c r="C11" s="70">
        <v>0</v>
      </c>
      <c r="D11" s="144">
        <v>0</v>
      </c>
      <c r="E11" s="145">
        <v>0</v>
      </c>
      <c r="F11" s="145">
        <v>0</v>
      </c>
      <c r="G11" s="144">
        <v>0</v>
      </c>
      <c r="H11" s="70">
        <v>0</v>
      </c>
      <c r="I11" s="70">
        <v>0</v>
      </c>
      <c r="J11" s="70">
        <v>0</v>
      </c>
      <c r="K11" s="146"/>
      <c r="L11" s="116"/>
      <c r="M11" s="116"/>
      <c r="N11" s="123"/>
      <c r="O11" s="123"/>
      <c r="P11" s="123"/>
      <c r="Q11" s="123"/>
      <c r="R11" s="123"/>
      <c r="S11" s="123"/>
      <c r="T11" s="123"/>
      <c r="U11" s="123"/>
      <c r="V11" s="123"/>
    </row>
    <row r="12" spans="1:22" ht="15.6" hidden="1" customHeight="1" x14ac:dyDescent="0.2">
      <c r="A12" s="143" t="s">
        <v>83</v>
      </c>
      <c r="B12" s="70">
        <v>0</v>
      </c>
      <c r="C12" s="70">
        <v>0</v>
      </c>
      <c r="D12" s="144">
        <v>0</v>
      </c>
      <c r="E12" s="145">
        <v>0</v>
      </c>
      <c r="F12" s="145">
        <v>0</v>
      </c>
      <c r="G12" s="144">
        <v>0</v>
      </c>
      <c r="H12" s="70">
        <v>0</v>
      </c>
      <c r="I12" s="70">
        <v>0</v>
      </c>
      <c r="J12" s="70">
        <v>0</v>
      </c>
      <c r="K12" s="146"/>
      <c r="L12" s="116"/>
      <c r="M12" s="116"/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2" ht="15.6" hidden="1" customHeight="1" x14ac:dyDescent="0.2">
      <c r="A13" s="143" t="s">
        <v>84</v>
      </c>
      <c r="B13" s="70">
        <v>0</v>
      </c>
      <c r="C13" s="70">
        <v>0</v>
      </c>
      <c r="D13" s="144">
        <v>0</v>
      </c>
      <c r="E13" s="145">
        <v>0</v>
      </c>
      <c r="F13" s="145">
        <v>0</v>
      </c>
      <c r="G13" s="144">
        <v>0</v>
      </c>
      <c r="H13" s="70">
        <v>0</v>
      </c>
      <c r="I13" s="70">
        <v>0</v>
      </c>
      <c r="J13" s="70">
        <v>0</v>
      </c>
      <c r="K13" s="146"/>
      <c r="L13" s="116"/>
      <c r="M13" s="116"/>
      <c r="N13" s="123"/>
      <c r="O13" s="123"/>
      <c r="P13" s="123"/>
      <c r="Q13" s="123"/>
      <c r="R13" s="123"/>
      <c r="S13" s="123"/>
      <c r="T13" s="123"/>
      <c r="U13" s="123"/>
      <c r="V13" s="123"/>
    </row>
    <row r="14" spans="1:22" ht="15.6" hidden="1" customHeight="1" x14ac:dyDescent="0.2">
      <c r="A14" s="143" t="s">
        <v>85</v>
      </c>
      <c r="B14" s="70">
        <v>0</v>
      </c>
      <c r="C14" s="70">
        <v>0</v>
      </c>
      <c r="D14" s="144">
        <v>0</v>
      </c>
      <c r="E14" s="145">
        <v>0</v>
      </c>
      <c r="F14" s="145">
        <v>0</v>
      </c>
      <c r="G14" s="144">
        <v>0</v>
      </c>
      <c r="H14" s="70">
        <v>0</v>
      </c>
      <c r="I14" s="70">
        <v>0</v>
      </c>
      <c r="J14" s="70">
        <v>0</v>
      </c>
      <c r="K14" s="146"/>
      <c r="L14" s="116"/>
      <c r="M14" s="116"/>
      <c r="N14" s="123"/>
      <c r="O14" s="123"/>
      <c r="P14" s="123"/>
      <c r="Q14" s="123"/>
      <c r="R14" s="123"/>
      <c r="S14" s="123"/>
      <c r="T14" s="123"/>
      <c r="U14" s="123"/>
      <c r="V14" s="123"/>
    </row>
    <row r="15" spans="1:22" ht="15.6" hidden="1" customHeight="1" x14ac:dyDescent="0.2">
      <c r="A15" s="147" t="s">
        <v>86</v>
      </c>
      <c r="B15" s="148">
        <v>0</v>
      </c>
      <c r="C15" s="148">
        <v>0</v>
      </c>
      <c r="D15" s="144">
        <v>0</v>
      </c>
      <c r="E15" s="149">
        <v>0</v>
      </c>
      <c r="F15" s="149">
        <v>0</v>
      </c>
      <c r="G15" s="150">
        <v>0</v>
      </c>
      <c r="H15" s="148">
        <v>0</v>
      </c>
      <c r="I15" s="148">
        <v>0</v>
      </c>
      <c r="J15" s="148">
        <v>0</v>
      </c>
      <c r="K15" s="146"/>
      <c r="L15" s="116"/>
      <c r="M15" s="116"/>
      <c r="N15" s="123"/>
      <c r="O15" s="123"/>
      <c r="P15" s="123"/>
      <c r="Q15" s="123"/>
      <c r="R15" s="123"/>
      <c r="S15" s="123"/>
      <c r="T15" s="123"/>
      <c r="U15" s="123"/>
      <c r="V15" s="123"/>
    </row>
    <row r="16" spans="1:22" ht="15.6" customHeight="1" x14ac:dyDescent="0.2">
      <c r="A16" s="474" t="s">
        <v>87</v>
      </c>
      <c r="B16" s="524">
        <v>2.5</v>
      </c>
      <c r="C16" s="524">
        <v>2.5</v>
      </c>
      <c r="D16" s="524">
        <v>0</v>
      </c>
      <c r="E16" s="525">
        <v>796.04</v>
      </c>
      <c r="F16" s="525">
        <v>942.04</v>
      </c>
      <c r="G16" s="524">
        <v>18.3</v>
      </c>
      <c r="H16" s="524">
        <v>1.9</v>
      </c>
      <c r="I16" s="524">
        <v>2.4</v>
      </c>
      <c r="J16" s="524">
        <v>26.3</v>
      </c>
      <c r="K16" s="151"/>
      <c r="L16" s="152"/>
      <c r="M16" s="152"/>
      <c r="N16" s="152"/>
      <c r="O16" s="115"/>
      <c r="P16" s="115"/>
      <c r="Q16" s="115"/>
      <c r="R16" s="115"/>
      <c r="S16" s="115"/>
      <c r="T16" s="115"/>
      <c r="U16" s="115"/>
      <c r="V16" s="115"/>
    </row>
    <row r="17" spans="1:22" ht="15.6" hidden="1" customHeight="1" x14ac:dyDescent="0.2">
      <c r="A17" s="526" t="s">
        <v>88</v>
      </c>
      <c r="B17" s="500">
        <v>0</v>
      </c>
      <c r="C17" s="500">
        <v>0</v>
      </c>
      <c r="D17" s="498">
        <v>0</v>
      </c>
      <c r="E17" s="499">
        <v>0</v>
      </c>
      <c r="F17" s="499">
        <v>0</v>
      </c>
      <c r="G17" s="498">
        <v>0</v>
      </c>
      <c r="H17" s="500">
        <v>0</v>
      </c>
      <c r="I17" s="500">
        <v>0</v>
      </c>
      <c r="J17" s="500">
        <v>0</v>
      </c>
      <c r="K17" s="114"/>
      <c r="L17" s="152"/>
      <c r="M17" s="152"/>
      <c r="N17" s="122"/>
      <c r="O17" s="122"/>
      <c r="P17" s="122"/>
      <c r="Q17" s="122"/>
      <c r="R17" s="122"/>
      <c r="S17" s="122"/>
      <c r="T17" s="122"/>
      <c r="U17" s="122"/>
      <c r="V17" s="122"/>
    </row>
    <row r="18" spans="1:22" ht="15.6" hidden="1" customHeight="1" x14ac:dyDescent="0.2">
      <c r="A18" s="526" t="s">
        <v>89</v>
      </c>
      <c r="B18" s="500">
        <v>0</v>
      </c>
      <c r="C18" s="500">
        <v>0</v>
      </c>
      <c r="D18" s="498">
        <v>0</v>
      </c>
      <c r="E18" s="499">
        <v>0</v>
      </c>
      <c r="F18" s="499">
        <v>0</v>
      </c>
      <c r="G18" s="498">
        <v>0</v>
      </c>
      <c r="H18" s="500">
        <v>0</v>
      </c>
      <c r="I18" s="500">
        <v>0</v>
      </c>
      <c r="J18" s="500">
        <v>0</v>
      </c>
      <c r="K18" s="114"/>
      <c r="L18" s="152"/>
      <c r="M18" s="152"/>
      <c r="N18" s="122"/>
      <c r="O18" s="122"/>
      <c r="P18" s="122"/>
      <c r="Q18" s="122"/>
      <c r="R18" s="122"/>
      <c r="S18" s="122"/>
      <c r="T18" s="122"/>
      <c r="U18" s="122"/>
      <c r="V18" s="122"/>
    </row>
    <row r="19" spans="1:22" ht="15.6" customHeight="1" x14ac:dyDescent="0.2">
      <c r="A19" s="527" t="s">
        <v>90</v>
      </c>
      <c r="B19" s="500">
        <v>0.3</v>
      </c>
      <c r="C19" s="500">
        <v>0.4</v>
      </c>
      <c r="D19" s="498">
        <v>33.299999999999997</v>
      </c>
      <c r="E19" s="499">
        <v>1158</v>
      </c>
      <c r="F19" s="499">
        <v>1225</v>
      </c>
      <c r="G19" s="498">
        <v>5.8</v>
      </c>
      <c r="H19" s="500">
        <v>0.3</v>
      </c>
      <c r="I19" s="500">
        <v>0.5</v>
      </c>
      <c r="J19" s="500">
        <v>66.7</v>
      </c>
      <c r="K19" s="114"/>
      <c r="L19" s="152"/>
      <c r="M19" s="155"/>
      <c r="N19" s="122"/>
      <c r="O19" s="122"/>
      <c r="P19" s="122"/>
      <c r="Q19" s="122"/>
      <c r="R19" s="122"/>
      <c r="S19" s="122"/>
      <c r="T19" s="122"/>
      <c r="U19" s="122"/>
      <c r="V19" s="122"/>
    </row>
    <row r="20" spans="1:22" ht="15.6" hidden="1" customHeight="1" x14ac:dyDescent="0.2">
      <c r="A20" s="527" t="s">
        <v>91</v>
      </c>
      <c r="B20" s="500">
        <v>0</v>
      </c>
      <c r="C20" s="500">
        <v>0</v>
      </c>
      <c r="D20" s="498">
        <v>0</v>
      </c>
      <c r="E20" s="499">
        <v>0</v>
      </c>
      <c r="F20" s="499">
        <v>0</v>
      </c>
      <c r="G20" s="498">
        <v>0</v>
      </c>
      <c r="H20" s="500">
        <v>0</v>
      </c>
      <c r="I20" s="500">
        <v>0</v>
      </c>
      <c r="J20" s="500">
        <v>0</v>
      </c>
      <c r="K20" s="114"/>
      <c r="L20" s="152"/>
      <c r="M20" s="152"/>
      <c r="N20" s="122"/>
      <c r="O20" s="122"/>
      <c r="P20" s="122"/>
      <c r="Q20" s="122"/>
      <c r="R20" s="122"/>
      <c r="S20" s="122"/>
      <c r="T20" s="122"/>
      <c r="U20" s="122"/>
      <c r="V20" s="122"/>
    </row>
    <row r="21" spans="1:22" ht="15.6" customHeight="1" x14ac:dyDescent="0.2">
      <c r="A21" s="527" t="s">
        <v>92</v>
      </c>
      <c r="B21" s="500">
        <v>0.7</v>
      </c>
      <c r="C21" s="500">
        <v>0.6</v>
      </c>
      <c r="D21" s="498">
        <v>-14.3</v>
      </c>
      <c r="E21" s="499">
        <v>341</v>
      </c>
      <c r="F21" s="499">
        <v>776</v>
      </c>
      <c r="G21" s="498">
        <v>127.6</v>
      </c>
      <c r="H21" s="500">
        <v>0.2</v>
      </c>
      <c r="I21" s="500">
        <v>0.5</v>
      </c>
      <c r="J21" s="500">
        <v>150</v>
      </c>
      <c r="K21" s="156"/>
      <c r="L21" s="157"/>
      <c r="M21" s="152"/>
      <c r="N21" s="122"/>
      <c r="O21" s="122"/>
      <c r="P21" s="122"/>
      <c r="Q21" s="122"/>
      <c r="R21" s="122"/>
      <c r="S21" s="122"/>
      <c r="T21" s="122"/>
      <c r="U21" s="122"/>
      <c r="V21" s="122"/>
    </row>
    <row r="22" spans="1:22" ht="15.6" hidden="1" customHeight="1" x14ac:dyDescent="0.2">
      <c r="A22" s="526" t="s">
        <v>93</v>
      </c>
      <c r="B22" s="500">
        <v>0</v>
      </c>
      <c r="C22" s="500">
        <v>0</v>
      </c>
      <c r="D22" s="498">
        <v>0</v>
      </c>
      <c r="E22" s="499">
        <v>0</v>
      </c>
      <c r="F22" s="499">
        <v>0</v>
      </c>
      <c r="G22" s="498">
        <v>0</v>
      </c>
      <c r="H22" s="500">
        <v>0</v>
      </c>
      <c r="I22" s="500">
        <v>0</v>
      </c>
      <c r="J22" s="500">
        <v>0</v>
      </c>
      <c r="K22" s="114"/>
      <c r="L22" s="152"/>
      <c r="M22" s="152"/>
      <c r="N22" s="122"/>
      <c r="O22" s="122"/>
      <c r="P22" s="122"/>
      <c r="Q22" s="122"/>
      <c r="R22" s="122"/>
      <c r="S22" s="122"/>
      <c r="T22" s="122"/>
      <c r="U22" s="122"/>
      <c r="V22" s="122"/>
    </row>
    <row r="23" spans="1:22" ht="15.6" hidden="1" customHeight="1" x14ac:dyDescent="0.2">
      <c r="A23" s="526" t="s">
        <v>94</v>
      </c>
      <c r="B23" s="500">
        <v>0</v>
      </c>
      <c r="C23" s="500">
        <v>0</v>
      </c>
      <c r="D23" s="498">
        <v>0</v>
      </c>
      <c r="E23" s="499">
        <v>0</v>
      </c>
      <c r="F23" s="499">
        <v>0</v>
      </c>
      <c r="G23" s="498">
        <v>0</v>
      </c>
      <c r="H23" s="500">
        <v>0</v>
      </c>
      <c r="I23" s="500">
        <v>0</v>
      </c>
      <c r="J23" s="500">
        <v>0</v>
      </c>
      <c r="K23" s="114"/>
      <c r="L23" s="152"/>
      <c r="M23" s="152"/>
      <c r="N23" s="122"/>
      <c r="O23" s="122"/>
      <c r="P23" s="122"/>
      <c r="Q23" s="122"/>
      <c r="R23" s="122"/>
      <c r="S23" s="122"/>
      <c r="T23" s="122"/>
      <c r="U23" s="122"/>
      <c r="V23" s="122"/>
    </row>
    <row r="24" spans="1:22" ht="15.6" hidden="1" customHeight="1" x14ac:dyDescent="0.2">
      <c r="A24" s="526" t="s">
        <v>95</v>
      </c>
      <c r="B24" s="500">
        <v>0</v>
      </c>
      <c r="C24" s="500">
        <v>0</v>
      </c>
      <c r="D24" s="498">
        <v>0</v>
      </c>
      <c r="E24" s="499">
        <v>0</v>
      </c>
      <c r="F24" s="499">
        <v>0</v>
      </c>
      <c r="G24" s="498">
        <v>0</v>
      </c>
      <c r="H24" s="500">
        <v>0</v>
      </c>
      <c r="I24" s="500">
        <v>0</v>
      </c>
      <c r="J24" s="500">
        <v>0</v>
      </c>
      <c r="K24" s="114"/>
      <c r="L24" s="152"/>
      <c r="M24" s="152"/>
      <c r="N24" s="122"/>
      <c r="O24" s="122"/>
      <c r="P24" s="122"/>
      <c r="Q24" s="122"/>
      <c r="R24" s="122"/>
      <c r="S24" s="122"/>
      <c r="T24" s="122"/>
      <c r="U24" s="122"/>
      <c r="V24" s="122"/>
    </row>
    <row r="25" spans="1:22" ht="15.6" customHeight="1" x14ac:dyDescent="0.2">
      <c r="A25" s="527" t="s">
        <v>96</v>
      </c>
      <c r="B25" s="500">
        <v>1.5</v>
      </c>
      <c r="C25" s="500">
        <v>1.5</v>
      </c>
      <c r="D25" s="498">
        <v>0</v>
      </c>
      <c r="E25" s="499">
        <v>936</v>
      </c>
      <c r="F25" s="499">
        <v>933</v>
      </c>
      <c r="G25" s="498">
        <v>-0.3</v>
      </c>
      <c r="H25" s="500">
        <v>1.4</v>
      </c>
      <c r="I25" s="500">
        <v>1.4</v>
      </c>
      <c r="J25" s="500">
        <v>0</v>
      </c>
      <c r="K25" s="114"/>
      <c r="L25" s="152"/>
      <c r="M25" s="152"/>
      <c r="N25" s="122"/>
      <c r="O25" s="122"/>
      <c r="P25" s="122"/>
      <c r="Q25" s="122"/>
      <c r="R25" s="122"/>
      <c r="S25" s="122"/>
      <c r="T25" s="122"/>
      <c r="U25" s="122"/>
      <c r="V25" s="122"/>
    </row>
    <row r="26" spans="1:22" ht="15.6" hidden="1" customHeight="1" x14ac:dyDescent="0.2">
      <c r="A26" s="528" t="s">
        <v>97</v>
      </c>
      <c r="B26" s="529">
        <v>0</v>
      </c>
      <c r="C26" s="529">
        <v>0</v>
      </c>
      <c r="D26" s="529">
        <v>0</v>
      </c>
      <c r="E26" s="530">
        <v>0</v>
      </c>
      <c r="F26" s="530">
        <v>0</v>
      </c>
      <c r="G26" s="529">
        <v>0</v>
      </c>
      <c r="H26" s="529">
        <v>0</v>
      </c>
      <c r="I26" s="529">
        <v>0</v>
      </c>
      <c r="J26" s="529">
        <v>0</v>
      </c>
      <c r="K26" s="151"/>
      <c r="L26" s="152"/>
      <c r="M26" s="152"/>
      <c r="N26" s="152"/>
      <c r="O26" s="115"/>
      <c r="P26" s="115"/>
      <c r="Q26" s="115"/>
      <c r="R26" s="115"/>
      <c r="S26" s="115"/>
      <c r="T26" s="115"/>
      <c r="U26" s="115"/>
      <c r="V26" s="115"/>
    </row>
    <row r="27" spans="1:22" ht="15.6" hidden="1" customHeight="1" x14ac:dyDescent="0.2">
      <c r="A27" s="526" t="s">
        <v>98</v>
      </c>
      <c r="B27" s="500">
        <v>0</v>
      </c>
      <c r="C27" s="500">
        <v>0</v>
      </c>
      <c r="D27" s="498">
        <v>0</v>
      </c>
      <c r="E27" s="499">
        <v>0</v>
      </c>
      <c r="F27" s="499">
        <v>0</v>
      </c>
      <c r="G27" s="498">
        <v>0</v>
      </c>
      <c r="H27" s="500">
        <v>0</v>
      </c>
      <c r="I27" s="500">
        <v>0</v>
      </c>
      <c r="J27" s="500">
        <v>0</v>
      </c>
      <c r="K27" s="114"/>
      <c r="L27" s="152"/>
      <c r="M27" s="152"/>
      <c r="N27" s="122"/>
      <c r="O27" s="122"/>
      <c r="P27" s="122"/>
      <c r="Q27" s="122"/>
      <c r="R27" s="122"/>
      <c r="S27" s="122"/>
      <c r="T27" s="122"/>
      <c r="U27" s="122"/>
      <c r="V27" s="122"/>
    </row>
    <row r="28" spans="1:22" ht="15.6" hidden="1" customHeight="1" x14ac:dyDescent="0.2">
      <c r="A28" s="526" t="s">
        <v>99</v>
      </c>
      <c r="B28" s="500">
        <v>0</v>
      </c>
      <c r="C28" s="500">
        <v>0</v>
      </c>
      <c r="D28" s="498">
        <v>0</v>
      </c>
      <c r="E28" s="499">
        <v>4100</v>
      </c>
      <c r="F28" s="499">
        <v>4100</v>
      </c>
      <c r="G28" s="498">
        <v>0</v>
      </c>
      <c r="H28" s="500">
        <v>0</v>
      </c>
      <c r="I28" s="500">
        <v>0</v>
      </c>
      <c r="J28" s="500">
        <v>0</v>
      </c>
      <c r="K28" s="114"/>
      <c r="L28" s="152"/>
      <c r="M28" s="152"/>
      <c r="N28" s="122"/>
      <c r="O28" s="122"/>
      <c r="P28" s="122"/>
      <c r="Q28" s="122"/>
      <c r="R28" s="122"/>
      <c r="S28" s="122"/>
      <c r="T28" s="122"/>
      <c r="U28" s="122"/>
      <c r="V28" s="122"/>
    </row>
    <row r="29" spans="1:22" ht="15.6" hidden="1" customHeight="1" x14ac:dyDescent="0.2">
      <c r="A29" s="526" t="s">
        <v>100</v>
      </c>
      <c r="B29" s="500">
        <v>0</v>
      </c>
      <c r="C29" s="500">
        <v>0</v>
      </c>
      <c r="D29" s="498">
        <v>0</v>
      </c>
      <c r="E29" s="531">
        <v>0</v>
      </c>
      <c r="F29" s="499">
        <v>0</v>
      </c>
      <c r="G29" s="498">
        <v>0</v>
      </c>
      <c r="H29" s="500">
        <v>0</v>
      </c>
      <c r="I29" s="500">
        <v>0</v>
      </c>
      <c r="J29" s="500">
        <v>0</v>
      </c>
      <c r="K29" s="114"/>
      <c r="L29" s="152"/>
      <c r="M29" s="152"/>
      <c r="N29" s="122"/>
      <c r="O29" s="122"/>
      <c r="P29" s="122"/>
      <c r="Q29" s="122"/>
      <c r="R29" s="122"/>
      <c r="S29" s="122"/>
      <c r="T29" s="122"/>
      <c r="U29" s="122"/>
      <c r="V29" s="122"/>
    </row>
    <row r="30" spans="1:22" ht="15.6" hidden="1" customHeight="1" x14ac:dyDescent="0.2">
      <c r="A30" s="526" t="s">
        <v>101</v>
      </c>
      <c r="B30" s="500">
        <v>0</v>
      </c>
      <c r="C30" s="500">
        <v>0</v>
      </c>
      <c r="D30" s="498">
        <v>0</v>
      </c>
      <c r="E30" s="531">
        <v>0</v>
      </c>
      <c r="F30" s="499">
        <v>0</v>
      </c>
      <c r="G30" s="498">
        <v>0</v>
      </c>
      <c r="H30" s="500">
        <v>0</v>
      </c>
      <c r="I30" s="500">
        <v>0</v>
      </c>
      <c r="J30" s="500">
        <v>0</v>
      </c>
      <c r="K30" s="114"/>
      <c r="L30" s="152"/>
      <c r="M30" s="152"/>
      <c r="N30" s="122"/>
      <c r="O30" s="122"/>
      <c r="P30" s="122"/>
      <c r="Q30" s="122"/>
      <c r="R30" s="122"/>
      <c r="S30" s="122"/>
      <c r="T30" s="122"/>
      <c r="U30" s="122"/>
      <c r="V30" s="122"/>
    </row>
    <row r="31" spans="1:22" ht="15.6" customHeight="1" x14ac:dyDescent="0.2">
      <c r="A31" s="474" t="s">
        <v>102</v>
      </c>
      <c r="B31" s="524">
        <v>3.3</v>
      </c>
      <c r="C31" s="524">
        <v>3.4</v>
      </c>
      <c r="D31" s="524">
        <v>3</v>
      </c>
      <c r="E31" s="525">
        <v>2000</v>
      </c>
      <c r="F31" s="525">
        <v>2100</v>
      </c>
      <c r="G31" s="524">
        <v>5</v>
      </c>
      <c r="H31" s="524">
        <v>6.6</v>
      </c>
      <c r="I31" s="524">
        <v>7.1</v>
      </c>
      <c r="J31" s="524">
        <v>7.6</v>
      </c>
      <c r="K31" s="151"/>
      <c r="L31" s="152"/>
      <c r="M31" s="152"/>
      <c r="N31" s="152"/>
      <c r="O31" s="115"/>
      <c r="P31" s="115"/>
      <c r="Q31" s="115"/>
      <c r="R31" s="115"/>
      <c r="S31" s="115"/>
      <c r="T31" s="115"/>
      <c r="U31" s="115"/>
      <c r="V31" s="115"/>
    </row>
    <row r="32" spans="1:22" ht="15.6" hidden="1" customHeight="1" x14ac:dyDescent="0.2">
      <c r="A32" s="526" t="s">
        <v>103</v>
      </c>
      <c r="B32" s="498">
        <v>0</v>
      </c>
      <c r="C32" s="500">
        <v>0</v>
      </c>
      <c r="D32" s="498">
        <v>0</v>
      </c>
      <c r="E32" s="532">
        <v>0</v>
      </c>
      <c r="F32" s="499">
        <v>0</v>
      </c>
      <c r="G32" s="498">
        <v>0</v>
      </c>
      <c r="H32" s="500">
        <v>0</v>
      </c>
      <c r="I32" s="500">
        <v>0</v>
      </c>
      <c r="J32" s="500">
        <v>0</v>
      </c>
      <c r="K32" s="114"/>
      <c r="L32" s="152"/>
      <c r="M32" s="152"/>
      <c r="N32" s="122"/>
      <c r="O32" s="122"/>
      <c r="P32" s="122"/>
      <c r="Q32" s="122"/>
      <c r="R32" s="122"/>
      <c r="S32" s="122"/>
      <c r="T32" s="122"/>
      <c r="U32" s="122"/>
      <c r="V32" s="122"/>
    </row>
    <row r="33" spans="1:22" ht="15.6" hidden="1" customHeight="1" x14ac:dyDescent="0.2">
      <c r="A33" s="526" t="s">
        <v>104</v>
      </c>
      <c r="B33" s="500">
        <v>0</v>
      </c>
      <c r="C33" s="500">
        <v>0</v>
      </c>
      <c r="D33" s="498">
        <v>0</v>
      </c>
      <c r="E33" s="532">
        <v>0</v>
      </c>
      <c r="F33" s="499">
        <v>0</v>
      </c>
      <c r="G33" s="498">
        <v>0</v>
      </c>
      <c r="H33" s="500">
        <v>0</v>
      </c>
      <c r="I33" s="500">
        <v>0</v>
      </c>
      <c r="J33" s="500">
        <v>0</v>
      </c>
      <c r="K33" s="114"/>
      <c r="L33" s="152"/>
      <c r="M33" s="152"/>
      <c r="N33" s="122"/>
      <c r="O33" s="122"/>
      <c r="P33" s="122"/>
      <c r="Q33" s="122"/>
      <c r="R33" s="122"/>
      <c r="S33" s="122"/>
      <c r="T33" s="122"/>
      <c r="U33" s="122"/>
      <c r="V33" s="122"/>
    </row>
    <row r="34" spans="1:22" ht="15.6" hidden="1" customHeight="1" x14ac:dyDescent="0.2">
      <c r="A34" s="526" t="s">
        <v>105</v>
      </c>
      <c r="B34" s="500">
        <v>0</v>
      </c>
      <c r="C34" s="500">
        <v>0</v>
      </c>
      <c r="D34" s="498">
        <v>0</v>
      </c>
      <c r="E34" s="532">
        <v>0</v>
      </c>
      <c r="F34" s="499">
        <v>0</v>
      </c>
      <c r="G34" s="498">
        <v>0</v>
      </c>
      <c r="H34" s="500">
        <v>0</v>
      </c>
      <c r="I34" s="500">
        <v>0</v>
      </c>
      <c r="J34" s="500">
        <v>0</v>
      </c>
      <c r="K34" s="114"/>
      <c r="L34" s="152"/>
      <c r="M34" s="152"/>
      <c r="N34" s="122"/>
      <c r="O34" s="122"/>
      <c r="P34" s="122"/>
      <c r="Q34" s="122"/>
      <c r="R34" s="122"/>
      <c r="S34" s="122"/>
      <c r="T34" s="122"/>
      <c r="U34" s="122"/>
      <c r="V34" s="122"/>
    </row>
    <row r="35" spans="1:22" ht="15.6" customHeight="1" x14ac:dyDescent="0.2">
      <c r="A35" s="527" t="s">
        <v>106</v>
      </c>
      <c r="B35" s="500">
        <v>3.3</v>
      </c>
      <c r="C35" s="500">
        <v>3.4</v>
      </c>
      <c r="D35" s="498">
        <v>3</v>
      </c>
      <c r="E35" s="499">
        <v>2000</v>
      </c>
      <c r="F35" s="499">
        <v>2100</v>
      </c>
      <c r="G35" s="498">
        <v>5</v>
      </c>
      <c r="H35" s="500">
        <v>6.6</v>
      </c>
      <c r="I35" s="500">
        <v>7.1</v>
      </c>
      <c r="J35" s="500">
        <v>7.6</v>
      </c>
      <c r="K35" s="158"/>
      <c r="L35" s="152"/>
      <c r="M35" s="152"/>
      <c r="N35" s="122"/>
      <c r="O35" s="122"/>
      <c r="P35" s="122"/>
      <c r="Q35" s="122"/>
      <c r="R35" s="122"/>
      <c r="S35" s="122"/>
      <c r="T35" s="122"/>
      <c r="U35" s="122"/>
      <c r="V35" s="122"/>
    </row>
    <row r="36" spans="1:22" ht="15.6" hidden="1" customHeight="1" x14ac:dyDescent="0.2">
      <c r="A36" s="528" t="s">
        <v>107</v>
      </c>
      <c r="B36" s="529">
        <v>0</v>
      </c>
      <c r="C36" s="529">
        <v>0</v>
      </c>
      <c r="D36" s="529">
        <v>0</v>
      </c>
      <c r="E36" s="530">
        <v>0</v>
      </c>
      <c r="F36" s="530">
        <v>0</v>
      </c>
      <c r="G36" s="529">
        <v>0</v>
      </c>
      <c r="H36" s="529">
        <v>0</v>
      </c>
      <c r="I36" s="529">
        <v>0</v>
      </c>
      <c r="J36" s="529">
        <v>0</v>
      </c>
      <c r="K36" s="114"/>
      <c r="L36" s="152"/>
      <c r="M36" s="152"/>
      <c r="N36" s="152"/>
      <c r="O36" s="115"/>
      <c r="P36" s="115"/>
      <c r="Q36" s="115"/>
      <c r="R36" s="115"/>
      <c r="S36" s="115"/>
      <c r="T36" s="115"/>
      <c r="U36" s="115"/>
      <c r="V36" s="115"/>
    </row>
    <row r="37" spans="1:22" ht="15.6" hidden="1" customHeight="1" x14ac:dyDescent="0.2">
      <c r="A37" s="526" t="s">
        <v>108</v>
      </c>
      <c r="B37" s="500">
        <v>0</v>
      </c>
      <c r="C37" s="500">
        <v>0</v>
      </c>
      <c r="D37" s="498">
        <v>0</v>
      </c>
      <c r="E37" s="499">
        <v>0</v>
      </c>
      <c r="F37" s="499">
        <v>0</v>
      </c>
      <c r="G37" s="498">
        <v>0</v>
      </c>
      <c r="H37" s="500">
        <v>0</v>
      </c>
      <c r="I37" s="500">
        <v>0</v>
      </c>
      <c r="J37" s="500">
        <v>0</v>
      </c>
      <c r="K37" s="114"/>
      <c r="L37" s="152"/>
      <c r="M37" s="152"/>
      <c r="N37" s="122"/>
      <c r="O37" s="122"/>
      <c r="P37" s="122"/>
      <c r="Q37" s="122"/>
      <c r="R37" s="122"/>
      <c r="S37" s="122"/>
      <c r="T37" s="122"/>
      <c r="U37" s="122"/>
      <c r="V37" s="122"/>
    </row>
    <row r="38" spans="1:22" ht="15.6" hidden="1" customHeight="1" x14ac:dyDescent="0.2">
      <c r="A38" s="526" t="s">
        <v>109</v>
      </c>
      <c r="B38" s="500">
        <v>0</v>
      </c>
      <c r="C38" s="500">
        <v>0</v>
      </c>
      <c r="D38" s="498">
        <v>0</v>
      </c>
      <c r="E38" s="499">
        <v>0</v>
      </c>
      <c r="F38" s="499">
        <v>0</v>
      </c>
      <c r="G38" s="498">
        <v>0</v>
      </c>
      <c r="H38" s="500">
        <v>0</v>
      </c>
      <c r="I38" s="500">
        <v>0</v>
      </c>
      <c r="J38" s="500">
        <v>0</v>
      </c>
      <c r="K38" s="114"/>
      <c r="L38" s="152"/>
      <c r="M38" s="152"/>
      <c r="N38" s="122"/>
      <c r="O38" s="122"/>
      <c r="P38" s="122"/>
      <c r="Q38" s="122"/>
      <c r="R38" s="122"/>
      <c r="S38" s="122"/>
      <c r="T38" s="122"/>
      <c r="U38" s="122"/>
      <c r="V38" s="122"/>
    </row>
    <row r="39" spans="1:22" ht="15.6" hidden="1" customHeight="1" x14ac:dyDescent="0.2">
      <c r="A39" s="526" t="s">
        <v>110</v>
      </c>
      <c r="B39" s="500">
        <v>0</v>
      </c>
      <c r="C39" s="500">
        <v>0</v>
      </c>
      <c r="D39" s="498">
        <v>0</v>
      </c>
      <c r="E39" s="499">
        <v>0</v>
      </c>
      <c r="F39" s="499">
        <v>0</v>
      </c>
      <c r="G39" s="498">
        <v>0</v>
      </c>
      <c r="H39" s="500">
        <v>0</v>
      </c>
      <c r="I39" s="500">
        <v>0</v>
      </c>
      <c r="J39" s="500">
        <v>0</v>
      </c>
      <c r="K39" s="114"/>
      <c r="L39" s="152"/>
      <c r="M39" s="152"/>
      <c r="N39" s="122"/>
      <c r="O39" s="122"/>
      <c r="P39" s="122"/>
      <c r="Q39" s="122"/>
      <c r="R39" s="122"/>
      <c r="S39" s="122"/>
      <c r="T39" s="122"/>
      <c r="U39" s="122"/>
      <c r="V39" s="122"/>
    </row>
    <row r="40" spans="1:22" ht="15.6" customHeight="1" x14ac:dyDescent="0.2">
      <c r="A40" s="474" t="s">
        <v>111</v>
      </c>
      <c r="B40" s="524">
        <v>2.5</v>
      </c>
      <c r="C40" s="524">
        <v>2.5</v>
      </c>
      <c r="D40" s="524">
        <v>0</v>
      </c>
      <c r="E40" s="525">
        <v>796.04</v>
      </c>
      <c r="F40" s="525">
        <v>942.04</v>
      </c>
      <c r="G40" s="524">
        <v>18.3</v>
      </c>
      <c r="H40" s="524">
        <v>1.9</v>
      </c>
      <c r="I40" s="524">
        <v>2.4</v>
      </c>
      <c r="J40" s="524">
        <v>26.3</v>
      </c>
      <c r="K40" s="151"/>
      <c r="L40" s="152"/>
      <c r="M40" s="152"/>
      <c r="N40" s="152"/>
      <c r="O40" s="115"/>
      <c r="P40" s="115"/>
      <c r="Q40" s="115"/>
      <c r="R40" s="115"/>
      <c r="S40" s="115"/>
      <c r="T40" s="115"/>
      <c r="U40" s="115"/>
      <c r="V40" s="115"/>
    </row>
    <row r="41" spans="1:22" ht="15.6" customHeight="1" x14ac:dyDescent="0.2">
      <c r="A41" s="533" t="s">
        <v>112</v>
      </c>
      <c r="B41" s="534">
        <v>3.3</v>
      </c>
      <c r="C41" s="534">
        <v>3.4</v>
      </c>
      <c r="D41" s="534">
        <v>3</v>
      </c>
      <c r="E41" s="535">
        <v>2000</v>
      </c>
      <c r="F41" s="535">
        <v>2100</v>
      </c>
      <c r="G41" s="534">
        <v>5</v>
      </c>
      <c r="H41" s="534">
        <v>6.6</v>
      </c>
      <c r="I41" s="534">
        <v>7.1</v>
      </c>
      <c r="J41" s="534">
        <v>7.6</v>
      </c>
      <c r="K41" s="151"/>
      <c r="L41" s="152"/>
      <c r="M41" s="152"/>
      <c r="N41" s="152"/>
      <c r="O41" s="115"/>
      <c r="P41" s="115"/>
      <c r="Q41" s="115"/>
      <c r="R41" s="115"/>
      <c r="S41" s="115"/>
      <c r="T41" s="115"/>
      <c r="U41" s="115"/>
      <c r="V41" s="115"/>
    </row>
    <row r="42" spans="1:22" ht="15.6" customHeight="1" x14ac:dyDescent="0.2">
      <c r="A42" s="508" t="s">
        <v>58</v>
      </c>
      <c r="B42" s="509">
        <v>5.8</v>
      </c>
      <c r="C42" s="509">
        <v>5.9</v>
      </c>
      <c r="D42" s="509">
        <v>1.7</v>
      </c>
      <c r="E42" s="510">
        <v>1481.0517241379312</v>
      </c>
      <c r="F42" s="510">
        <v>1609.3389830508474</v>
      </c>
      <c r="G42" s="509">
        <v>8.6999999999999993</v>
      </c>
      <c r="H42" s="509">
        <v>8.5</v>
      </c>
      <c r="I42" s="509">
        <v>9.5</v>
      </c>
      <c r="J42" s="509">
        <v>11.8</v>
      </c>
      <c r="K42" s="151"/>
      <c r="L42" s="152"/>
      <c r="M42" s="152"/>
      <c r="N42" s="152"/>
      <c r="O42" s="115"/>
      <c r="P42" s="115"/>
      <c r="Q42" s="115"/>
      <c r="R42" s="115"/>
      <c r="S42" s="115"/>
      <c r="T42" s="115"/>
      <c r="U42" s="115"/>
      <c r="V42" s="115"/>
    </row>
    <row r="43" spans="1:22" ht="15.6" customHeight="1" x14ac:dyDescent="0.2">
      <c r="A43" s="135" t="s">
        <v>5</v>
      </c>
      <c r="E43" s="159"/>
    </row>
    <row r="44" spans="1:22" ht="15.6" customHeight="1" x14ac:dyDescent="0.2">
      <c r="A44" s="135" t="s">
        <v>6</v>
      </c>
      <c r="E44" s="159"/>
    </row>
    <row r="45" spans="1:22" ht="20.100000000000001" customHeight="1" x14ac:dyDescent="0.2">
      <c r="C45" s="160"/>
      <c r="E45" s="159"/>
    </row>
    <row r="48" spans="1:22" ht="20.100000000000001" customHeight="1" x14ac:dyDescent="0.2">
      <c r="L48" s="116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44"/>
  <sheetViews>
    <sheetView zoomScale="90" zoomScaleNormal="90" workbookViewId="0">
      <pane xSplit="1" ySplit="7" topLeftCell="B8" activePane="bottomRight" state="frozen"/>
      <selection pane="topRight"/>
      <selection pane="bottomLeft"/>
      <selection pane="bottomRight" sqref="A1:J44"/>
    </sheetView>
  </sheetViews>
  <sheetFormatPr defaultColWidth="11.42578125" defaultRowHeight="20.100000000000001" customHeight="1" x14ac:dyDescent="0.2"/>
  <cols>
    <col min="1" max="1" width="21.5703125" style="1" customWidth="1"/>
    <col min="2" max="2" width="13.140625" style="1" customWidth="1"/>
    <col min="3" max="3" width="14.7109375" style="1" customWidth="1"/>
    <col min="4" max="4" width="10.7109375" style="1" customWidth="1"/>
    <col min="5" max="6" width="11.28515625" style="1" customWidth="1"/>
    <col min="7" max="7" width="10.5703125" style="1" customWidth="1"/>
    <col min="8" max="9" width="11.28515625" style="1" customWidth="1"/>
    <col min="10" max="10" width="9.7109375" style="1" customWidth="1"/>
    <col min="11" max="17" width="11.42578125" style="1" customWidth="1"/>
    <col min="18" max="21" width="8.85546875" style="1" customWidth="1"/>
    <col min="22" max="243" width="11.42578125" style="1" customWidth="1"/>
  </cols>
  <sheetData>
    <row r="1" spans="1:17" ht="30" customHeight="1" x14ac:dyDescent="0.2">
      <c r="A1" s="686"/>
      <c r="B1" s="686"/>
      <c r="C1" s="686"/>
      <c r="D1" s="686"/>
      <c r="E1" s="686"/>
      <c r="F1" s="686"/>
      <c r="G1" s="686"/>
      <c r="H1" s="686"/>
      <c r="I1" s="686"/>
      <c r="J1" s="686"/>
      <c r="K1" s="161"/>
      <c r="L1" s="161"/>
      <c r="M1" s="161"/>
      <c r="N1" s="161"/>
      <c r="O1" s="161"/>
      <c r="P1" s="161"/>
      <c r="Q1" s="161"/>
    </row>
    <row r="2" spans="1:17" ht="15.6" customHeight="1" x14ac:dyDescent="0.2">
      <c r="A2" s="686" t="s">
        <v>144</v>
      </c>
      <c r="B2" s="686"/>
      <c r="C2" s="686"/>
      <c r="D2" s="686"/>
      <c r="E2" s="686"/>
      <c r="F2" s="686"/>
      <c r="G2" s="686"/>
      <c r="H2" s="686"/>
      <c r="I2" s="686"/>
      <c r="J2" s="686"/>
      <c r="K2" s="2"/>
      <c r="L2" s="2"/>
      <c r="M2" s="2"/>
      <c r="N2" s="2"/>
      <c r="O2" s="2"/>
      <c r="P2" s="2"/>
      <c r="Q2" s="2"/>
    </row>
    <row r="3" spans="1:17" ht="15.6" customHeight="1" x14ac:dyDescent="0.2">
      <c r="A3" s="686" t="s">
        <v>140</v>
      </c>
      <c r="B3" s="686"/>
      <c r="C3" s="686"/>
      <c r="D3" s="686"/>
      <c r="E3" s="686"/>
      <c r="F3" s="686"/>
      <c r="G3" s="686"/>
      <c r="H3" s="686"/>
      <c r="I3" s="686"/>
      <c r="J3" s="686"/>
      <c r="K3" s="2"/>
      <c r="L3" s="2"/>
      <c r="M3" s="2"/>
      <c r="N3" s="2"/>
      <c r="O3" s="2"/>
      <c r="P3" s="2"/>
      <c r="Q3" s="2"/>
    </row>
    <row r="4" spans="1:17" ht="15.6" customHeight="1" x14ac:dyDescent="0.2">
      <c r="A4" s="686" t="s">
        <v>0</v>
      </c>
      <c r="B4" s="686"/>
      <c r="C4" s="686"/>
      <c r="D4" s="686"/>
      <c r="E4" s="686"/>
      <c r="F4" s="686"/>
      <c r="G4" s="686"/>
      <c r="H4" s="686"/>
      <c r="I4" s="686"/>
      <c r="J4" s="686"/>
    </row>
    <row r="5" spans="1:17" ht="20.100000000000001" customHeight="1" x14ac:dyDescent="0.2">
      <c r="A5" s="695" t="s">
        <v>65</v>
      </c>
      <c r="B5" s="697" t="s">
        <v>66</v>
      </c>
      <c r="C5" s="697"/>
      <c r="D5" s="697"/>
      <c r="E5" s="695" t="s">
        <v>67</v>
      </c>
      <c r="F5" s="695"/>
      <c r="G5" s="695"/>
      <c r="H5" s="697" t="s">
        <v>68</v>
      </c>
      <c r="I5" s="697"/>
      <c r="J5" s="697"/>
    </row>
    <row r="6" spans="1:17" ht="20.100000000000001" customHeight="1" x14ac:dyDescent="0.2">
      <c r="A6" s="695"/>
      <c r="B6" s="542" t="s">
        <v>2</v>
      </c>
      <c r="C6" s="542" t="s">
        <v>4</v>
      </c>
      <c r="D6" s="542" t="s">
        <v>69</v>
      </c>
      <c r="E6" s="542" t="s">
        <v>2</v>
      </c>
      <c r="F6" s="542" t="s">
        <v>4</v>
      </c>
      <c r="G6" s="542" t="s">
        <v>69</v>
      </c>
      <c r="H6" s="542" t="s">
        <v>2</v>
      </c>
      <c r="I6" s="542" t="s">
        <v>4</v>
      </c>
      <c r="J6" s="542" t="s">
        <v>69</v>
      </c>
    </row>
    <row r="7" spans="1:17" ht="20.100000000000001" customHeight="1" x14ac:dyDescent="0.2">
      <c r="A7" s="696"/>
      <c r="B7" s="543" t="s">
        <v>70</v>
      </c>
      <c r="C7" s="544" t="s">
        <v>71</v>
      </c>
      <c r="D7" s="545" t="s">
        <v>72</v>
      </c>
      <c r="E7" s="546" t="s">
        <v>73</v>
      </c>
      <c r="F7" s="546" t="s">
        <v>74</v>
      </c>
      <c r="G7" s="544" t="s">
        <v>75</v>
      </c>
      <c r="H7" s="544" t="s">
        <v>76</v>
      </c>
      <c r="I7" s="545" t="s">
        <v>77</v>
      </c>
      <c r="J7" s="544" t="s">
        <v>78</v>
      </c>
    </row>
    <row r="8" spans="1:17" ht="15.6" hidden="1" customHeight="1" x14ac:dyDescent="0.2">
      <c r="A8" s="100" t="s">
        <v>79</v>
      </c>
      <c r="B8" s="101">
        <v>0</v>
      </c>
      <c r="C8" s="101">
        <v>0</v>
      </c>
      <c r="D8" s="101">
        <v>0</v>
      </c>
      <c r="E8" s="162">
        <v>0</v>
      </c>
      <c r="F8" s="162">
        <v>0</v>
      </c>
      <c r="G8" s="101">
        <v>0</v>
      </c>
      <c r="H8" s="101">
        <v>0</v>
      </c>
      <c r="I8" s="101">
        <v>0</v>
      </c>
      <c r="J8" s="101">
        <v>0</v>
      </c>
    </row>
    <row r="9" spans="1:17" ht="15.6" hidden="1" customHeight="1" x14ac:dyDescent="0.2">
      <c r="A9" s="56" t="s">
        <v>80</v>
      </c>
      <c r="B9" s="9">
        <v>0</v>
      </c>
      <c r="C9" s="9">
        <v>0</v>
      </c>
      <c r="D9" s="9">
        <v>0</v>
      </c>
      <c r="E9" s="163">
        <v>0</v>
      </c>
      <c r="F9" s="163">
        <v>0</v>
      </c>
      <c r="G9" s="79">
        <v>0</v>
      </c>
      <c r="H9" s="9">
        <v>0</v>
      </c>
      <c r="I9" s="9">
        <v>0</v>
      </c>
      <c r="J9" s="9">
        <v>0</v>
      </c>
    </row>
    <row r="10" spans="1:17" ht="15.6" hidden="1" customHeight="1" x14ac:dyDescent="0.2">
      <c r="A10" s="56" t="s">
        <v>81</v>
      </c>
      <c r="B10" s="9">
        <v>0</v>
      </c>
      <c r="C10" s="9">
        <v>0</v>
      </c>
      <c r="D10" s="9">
        <v>0</v>
      </c>
      <c r="E10" s="163">
        <v>0</v>
      </c>
      <c r="F10" s="163">
        <v>0</v>
      </c>
      <c r="G10" s="79">
        <v>0</v>
      </c>
      <c r="H10" s="9">
        <v>0</v>
      </c>
      <c r="I10" s="9">
        <v>0</v>
      </c>
      <c r="J10" s="9">
        <v>0</v>
      </c>
    </row>
    <row r="11" spans="1:17" ht="15.6" hidden="1" customHeight="1" x14ac:dyDescent="0.2">
      <c r="A11" s="56" t="s">
        <v>82</v>
      </c>
      <c r="B11" s="9">
        <v>0</v>
      </c>
      <c r="C11" s="9">
        <v>0</v>
      </c>
      <c r="D11" s="9">
        <v>0</v>
      </c>
      <c r="E11" s="163">
        <v>0</v>
      </c>
      <c r="F11" s="163">
        <v>0</v>
      </c>
      <c r="G11" s="79">
        <v>0</v>
      </c>
      <c r="H11" s="9">
        <v>0</v>
      </c>
      <c r="I11" s="9">
        <v>0</v>
      </c>
      <c r="J11" s="9">
        <v>0</v>
      </c>
    </row>
    <row r="12" spans="1:17" ht="15.6" hidden="1" customHeight="1" x14ac:dyDescent="0.2">
      <c r="A12" s="56" t="s">
        <v>83</v>
      </c>
      <c r="B12" s="9">
        <v>0</v>
      </c>
      <c r="C12" s="9">
        <v>0</v>
      </c>
      <c r="D12" s="9">
        <v>0</v>
      </c>
      <c r="E12" s="163">
        <v>0</v>
      </c>
      <c r="F12" s="163">
        <v>0</v>
      </c>
      <c r="G12" s="79">
        <v>0</v>
      </c>
      <c r="H12" s="9">
        <v>0</v>
      </c>
      <c r="I12" s="9">
        <v>0</v>
      </c>
      <c r="J12" s="9">
        <v>0</v>
      </c>
    </row>
    <row r="13" spans="1:17" ht="15.6" hidden="1" customHeight="1" x14ac:dyDescent="0.2">
      <c r="A13" s="56" t="s">
        <v>84</v>
      </c>
      <c r="B13" s="9">
        <v>0</v>
      </c>
      <c r="C13" s="9">
        <v>0</v>
      </c>
      <c r="D13" s="9">
        <v>0</v>
      </c>
      <c r="E13" s="163">
        <v>0</v>
      </c>
      <c r="F13" s="163">
        <v>0</v>
      </c>
      <c r="G13" s="79">
        <v>0</v>
      </c>
      <c r="H13" s="9">
        <v>0</v>
      </c>
      <c r="I13" s="9">
        <v>0</v>
      </c>
      <c r="J13" s="9">
        <v>0</v>
      </c>
    </row>
    <row r="14" spans="1:17" ht="15.6" hidden="1" customHeight="1" x14ac:dyDescent="0.2">
      <c r="A14" s="56" t="s">
        <v>85</v>
      </c>
      <c r="B14" s="9">
        <v>0</v>
      </c>
      <c r="C14" s="9">
        <v>0</v>
      </c>
      <c r="D14" s="9">
        <v>0</v>
      </c>
      <c r="E14" s="163">
        <v>0</v>
      </c>
      <c r="F14" s="163">
        <v>0</v>
      </c>
      <c r="G14" s="79">
        <v>0</v>
      </c>
      <c r="H14" s="9">
        <v>0</v>
      </c>
      <c r="I14" s="9">
        <v>0</v>
      </c>
      <c r="J14" s="9">
        <v>0</v>
      </c>
    </row>
    <row r="15" spans="1:17" ht="15.6" hidden="1" customHeight="1" x14ac:dyDescent="0.2">
      <c r="A15" s="56" t="s">
        <v>86</v>
      </c>
      <c r="B15" s="9">
        <v>0</v>
      </c>
      <c r="C15" s="9">
        <v>0</v>
      </c>
      <c r="D15" s="94">
        <v>0</v>
      </c>
      <c r="E15" s="163">
        <v>0</v>
      </c>
      <c r="F15" s="163">
        <v>0</v>
      </c>
      <c r="G15" s="79">
        <v>0</v>
      </c>
      <c r="H15" s="9">
        <v>0</v>
      </c>
      <c r="I15" s="9">
        <v>0</v>
      </c>
      <c r="J15" s="9">
        <v>0</v>
      </c>
    </row>
    <row r="16" spans="1:17" ht="15.6" customHeight="1" x14ac:dyDescent="0.2">
      <c r="A16" s="474" t="s">
        <v>87</v>
      </c>
      <c r="B16" s="475">
        <v>2.5</v>
      </c>
      <c r="C16" s="475">
        <v>2.5</v>
      </c>
      <c r="D16" s="475">
        <v>0</v>
      </c>
      <c r="E16" s="476">
        <v>796.04</v>
      </c>
      <c r="F16" s="476">
        <v>942.04</v>
      </c>
      <c r="G16" s="475">
        <v>18.3</v>
      </c>
      <c r="H16" s="475">
        <v>1.9</v>
      </c>
      <c r="I16" s="475">
        <v>2.4</v>
      </c>
      <c r="J16" s="475">
        <v>26.3</v>
      </c>
    </row>
    <row r="17" spans="1:10" ht="15.6" hidden="1" customHeight="1" x14ac:dyDescent="0.2">
      <c r="A17" s="467" t="s">
        <v>88</v>
      </c>
      <c r="B17" s="468">
        <v>0</v>
      </c>
      <c r="C17" s="468">
        <v>0</v>
      </c>
      <c r="D17" s="468">
        <v>0</v>
      </c>
      <c r="E17" s="536">
        <v>0</v>
      </c>
      <c r="F17" s="536">
        <v>0</v>
      </c>
      <c r="G17" s="470">
        <v>0</v>
      </c>
      <c r="H17" s="468">
        <v>0</v>
      </c>
      <c r="I17" s="468">
        <v>0</v>
      </c>
      <c r="J17" s="468">
        <v>0</v>
      </c>
    </row>
    <row r="18" spans="1:10" ht="15.6" hidden="1" customHeight="1" x14ac:dyDescent="0.2">
      <c r="A18" s="467" t="s">
        <v>89</v>
      </c>
      <c r="B18" s="468">
        <v>0</v>
      </c>
      <c r="C18" s="468">
        <v>0</v>
      </c>
      <c r="D18" s="468">
        <v>0</v>
      </c>
      <c r="E18" s="536">
        <v>0</v>
      </c>
      <c r="F18" s="536">
        <v>0</v>
      </c>
      <c r="G18" s="470">
        <v>0</v>
      </c>
      <c r="H18" s="468">
        <v>0</v>
      </c>
      <c r="I18" s="468">
        <v>0</v>
      </c>
      <c r="J18" s="468">
        <v>0</v>
      </c>
    </row>
    <row r="19" spans="1:10" ht="15.6" customHeight="1" x14ac:dyDescent="0.2">
      <c r="A19" s="467" t="s">
        <v>90</v>
      </c>
      <c r="B19" s="468">
        <v>0.3</v>
      </c>
      <c r="C19" s="468">
        <v>0.4</v>
      </c>
      <c r="D19" s="468">
        <v>33.299999999999997</v>
      </c>
      <c r="E19" s="536">
        <v>1158</v>
      </c>
      <c r="F19" s="536">
        <v>1225</v>
      </c>
      <c r="G19" s="470">
        <v>5.8</v>
      </c>
      <c r="H19" s="468">
        <v>0.3</v>
      </c>
      <c r="I19" s="468">
        <v>0.5</v>
      </c>
      <c r="J19" s="468">
        <v>66.7</v>
      </c>
    </row>
    <row r="20" spans="1:10" ht="15.6" hidden="1" customHeight="1" x14ac:dyDescent="0.2">
      <c r="A20" s="467" t="s">
        <v>91</v>
      </c>
      <c r="B20" s="468">
        <v>0</v>
      </c>
      <c r="C20" s="468">
        <v>0</v>
      </c>
      <c r="D20" s="468">
        <v>0</v>
      </c>
      <c r="E20" s="536">
        <v>0</v>
      </c>
      <c r="F20" s="536">
        <v>0</v>
      </c>
      <c r="G20" s="470">
        <v>0</v>
      </c>
      <c r="H20" s="468">
        <v>0</v>
      </c>
      <c r="I20" s="468">
        <v>0</v>
      </c>
      <c r="J20" s="468">
        <v>0</v>
      </c>
    </row>
    <row r="21" spans="1:10" ht="15.6" customHeight="1" x14ac:dyDescent="0.2">
      <c r="A21" s="467" t="s">
        <v>92</v>
      </c>
      <c r="B21" s="468">
        <v>0.7</v>
      </c>
      <c r="C21" s="468">
        <v>0.6</v>
      </c>
      <c r="D21" s="468">
        <v>-14.3</v>
      </c>
      <c r="E21" s="536">
        <v>341</v>
      </c>
      <c r="F21" s="536">
        <v>776</v>
      </c>
      <c r="G21" s="470">
        <v>127.6</v>
      </c>
      <c r="H21" s="468">
        <v>0.2</v>
      </c>
      <c r="I21" s="468">
        <v>0.5</v>
      </c>
      <c r="J21" s="468">
        <v>150</v>
      </c>
    </row>
    <row r="22" spans="1:10" ht="15.6" hidden="1" customHeight="1" x14ac:dyDescent="0.2">
      <c r="A22" s="467" t="s">
        <v>93</v>
      </c>
      <c r="B22" s="468">
        <v>0</v>
      </c>
      <c r="C22" s="468">
        <v>0</v>
      </c>
      <c r="D22" s="468">
        <v>0</v>
      </c>
      <c r="E22" s="536">
        <v>0</v>
      </c>
      <c r="F22" s="536">
        <v>0</v>
      </c>
      <c r="G22" s="470">
        <v>0</v>
      </c>
      <c r="H22" s="468">
        <v>0</v>
      </c>
      <c r="I22" s="468">
        <v>0</v>
      </c>
      <c r="J22" s="468">
        <v>0</v>
      </c>
    </row>
    <row r="23" spans="1:10" ht="15.6" hidden="1" customHeight="1" x14ac:dyDescent="0.2">
      <c r="A23" s="467" t="s">
        <v>94</v>
      </c>
      <c r="B23" s="468">
        <v>0</v>
      </c>
      <c r="C23" s="468">
        <v>0</v>
      </c>
      <c r="D23" s="468">
        <v>0</v>
      </c>
      <c r="E23" s="536">
        <v>0</v>
      </c>
      <c r="F23" s="536">
        <v>0</v>
      </c>
      <c r="G23" s="470">
        <v>0</v>
      </c>
      <c r="H23" s="468">
        <v>0</v>
      </c>
      <c r="I23" s="468">
        <v>0</v>
      </c>
      <c r="J23" s="468">
        <v>0</v>
      </c>
    </row>
    <row r="24" spans="1:10" ht="15.6" hidden="1" customHeight="1" x14ac:dyDescent="0.2">
      <c r="A24" s="467" t="s">
        <v>95</v>
      </c>
      <c r="B24" s="468">
        <v>0</v>
      </c>
      <c r="C24" s="468">
        <v>0</v>
      </c>
      <c r="D24" s="468">
        <v>0</v>
      </c>
      <c r="E24" s="536">
        <v>0</v>
      </c>
      <c r="F24" s="536">
        <v>0</v>
      </c>
      <c r="G24" s="470">
        <v>0</v>
      </c>
      <c r="H24" s="468">
        <v>0</v>
      </c>
      <c r="I24" s="468">
        <v>0</v>
      </c>
      <c r="J24" s="468">
        <v>0</v>
      </c>
    </row>
    <row r="25" spans="1:10" ht="15" customHeight="1" x14ac:dyDescent="0.2">
      <c r="A25" s="467" t="s">
        <v>96</v>
      </c>
      <c r="B25" s="468">
        <v>1.5</v>
      </c>
      <c r="C25" s="468">
        <v>1.5</v>
      </c>
      <c r="D25" s="468">
        <v>0</v>
      </c>
      <c r="E25" s="536">
        <v>936</v>
      </c>
      <c r="F25" s="536">
        <v>933</v>
      </c>
      <c r="G25" s="470">
        <v>-0.3</v>
      </c>
      <c r="H25" s="468">
        <v>1.4</v>
      </c>
      <c r="I25" s="468">
        <v>1.4</v>
      </c>
      <c r="J25" s="468">
        <v>0</v>
      </c>
    </row>
    <row r="26" spans="1:10" ht="15.6" customHeight="1" x14ac:dyDescent="0.2">
      <c r="A26" s="474" t="s">
        <v>97</v>
      </c>
      <c r="B26" s="475">
        <v>2</v>
      </c>
      <c r="C26" s="475">
        <v>7</v>
      </c>
      <c r="D26" s="475">
        <v>250</v>
      </c>
      <c r="E26" s="476">
        <v>4200</v>
      </c>
      <c r="F26" s="476">
        <v>2876</v>
      </c>
      <c r="G26" s="475">
        <v>-31.5</v>
      </c>
      <c r="H26" s="475">
        <v>8.4</v>
      </c>
      <c r="I26" s="475">
        <v>20.100000000000001</v>
      </c>
      <c r="J26" s="475">
        <v>139.30000000000001</v>
      </c>
    </row>
    <row r="27" spans="1:10" ht="15.6" hidden="1" customHeight="1" x14ac:dyDescent="0.2">
      <c r="A27" s="467" t="s">
        <v>98</v>
      </c>
      <c r="B27" s="468">
        <v>0</v>
      </c>
      <c r="C27" s="468">
        <v>0</v>
      </c>
      <c r="D27" s="468">
        <v>0</v>
      </c>
      <c r="E27" s="536">
        <v>0</v>
      </c>
      <c r="F27" s="536">
        <v>0</v>
      </c>
      <c r="G27" s="470">
        <v>0</v>
      </c>
      <c r="H27" s="468">
        <v>0</v>
      </c>
      <c r="I27" s="468">
        <v>0</v>
      </c>
      <c r="J27" s="468">
        <v>0</v>
      </c>
    </row>
    <row r="28" spans="1:10" ht="15.6" customHeight="1" x14ac:dyDescent="0.2">
      <c r="A28" s="467" t="s">
        <v>99</v>
      </c>
      <c r="B28" s="468">
        <v>2</v>
      </c>
      <c r="C28" s="468">
        <v>7</v>
      </c>
      <c r="D28" s="468">
        <v>250</v>
      </c>
      <c r="E28" s="536">
        <v>4200</v>
      </c>
      <c r="F28" s="536">
        <v>2876</v>
      </c>
      <c r="G28" s="470">
        <v>-31.5</v>
      </c>
      <c r="H28" s="468">
        <v>8.4</v>
      </c>
      <c r="I28" s="468">
        <v>20.100000000000001</v>
      </c>
      <c r="J28" s="468">
        <v>139.30000000000001</v>
      </c>
    </row>
    <row r="29" spans="1:10" ht="15.6" hidden="1" customHeight="1" x14ac:dyDescent="0.2">
      <c r="A29" s="467" t="s">
        <v>100</v>
      </c>
      <c r="B29" s="468">
        <v>0</v>
      </c>
      <c r="C29" s="468">
        <v>0</v>
      </c>
      <c r="D29" s="468">
        <v>0</v>
      </c>
      <c r="E29" s="536">
        <v>0</v>
      </c>
      <c r="F29" s="536">
        <v>0</v>
      </c>
      <c r="G29" s="470">
        <v>0</v>
      </c>
      <c r="H29" s="468">
        <v>0</v>
      </c>
      <c r="I29" s="468">
        <v>0</v>
      </c>
      <c r="J29" s="468">
        <v>0</v>
      </c>
    </row>
    <row r="30" spans="1:10" ht="15.6" hidden="1" customHeight="1" x14ac:dyDescent="0.2">
      <c r="A30" s="467" t="s">
        <v>101</v>
      </c>
      <c r="B30" s="468">
        <v>0</v>
      </c>
      <c r="C30" s="468">
        <v>0</v>
      </c>
      <c r="D30" s="468">
        <v>0</v>
      </c>
      <c r="E30" s="536">
        <v>0</v>
      </c>
      <c r="F30" s="536">
        <v>0</v>
      </c>
      <c r="G30" s="470">
        <v>0</v>
      </c>
      <c r="H30" s="468">
        <v>0</v>
      </c>
      <c r="I30" s="468">
        <v>0</v>
      </c>
      <c r="J30" s="468">
        <v>0</v>
      </c>
    </row>
    <row r="31" spans="1:10" ht="15.6" customHeight="1" x14ac:dyDescent="0.2">
      <c r="A31" s="474" t="s">
        <v>102</v>
      </c>
      <c r="B31" s="475">
        <v>155.4</v>
      </c>
      <c r="C31" s="475">
        <v>184.4</v>
      </c>
      <c r="D31" s="475">
        <v>18.7</v>
      </c>
      <c r="E31" s="476">
        <v>3663.3455598455598</v>
      </c>
      <c r="F31" s="476">
        <v>3823.5629067245118</v>
      </c>
      <c r="G31" s="475">
        <v>4.4000000000000004</v>
      </c>
      <c r="H31" s="475">
        <v>569.30000000000007</v>
      </c>
      <c r="I31" s="475">
        <v>705.1</v>
      </c>
      <c r="J31" s="475">
        <v>23.9</v>
      </c>
    </row>
    <row r="32" spans="1:10" ht="15.6" customHeight="1" x14ac:dyDescent="0.2">
      <c r="A32" s="467" t="s">
        <v>103</v>
      </c>
      <c r="B32" s="468">
        <v>2.1</v>
      </c>
      <c r="C32" s="468">
        <v>5.5</v>
      </c>
      <c r="D32" s="468">
        <v>161.9</v>
      </c>
      <c r="E32" s="536">
        <v>3659</v>
      </c>
      <c r="F32" s="536">
        <v>2450</v>
      </c>
      <c r="G32" s="470">
        <v>-33</v>
      </c>
      <c r="H32" s="468">
        <v>7.7</v>
      </c>
      <c r="I32" s="468">
        <v>13.5</v>
      </c>
      <c r="J32" s="468">
        <v>75.3</v>
      </c>
    </row>
    <row r="33" spans="1:10" ht="15.6" hidden="1" customHeight="1" x14ac:dyDescent="0.2">
      <c r="A33" s="467" t="s">
        <v>104</v>
      </c>
      <c r="B33" s="468">
        <v>0</v>
      </c>
      <c r="C33" s="468">
        <v>0</v>
      </c>
      <c r="D33" s="468">
        <v>0</v>
      </c>
      <c r="E33" s="536">
        <v>0</v>
      </c>
      <c r="F33" s="536">
        <v>0</v>
      </c>
      <c r="G33" s="470">
        <v>0</v>
      </c>
      <c r="H33" s="468">
        <v>0</v>
      </c>
      <c r="I33" s="468">
        <v>0</v>
      </c>
      <c r="J33" s="468">
        <v>0</v>
      </c>
    </row>
    <row r="34" spans="1:10" ht="15.6" hidden="1" customHeight="1" x14ac:dyDescent="0.2">
      <c r="A34" s="467" t="s">
        <v>105</v>
      </c>
      <c r="B34" s="468">
        <v>0</v>
      </c>
      <c r="C34" s="468">
        <v>0</v>
      </c>
      <c r="D34" s="468">
        <v>0</v>
      </c>
      <c r="E34" s="536">
        <v>0</v>
      </c>
      <c r="F34" s="536">
        <v>0</v>
      </c>
      <c r="G34" s="470">
        <v>0</v>
      </c>
      <c r="H34" s="468">
        <v>0</v>
      </c>
      <c r="I34" s="468">
        <v>0</v>
      </c>
      <c r="J34" s="468">
        <v>0</v>
      </c>
    </row>
    <row r="35" spans="1:10" ht="15.6" customHeight="1" x14ac:dyDescent="0.2">
      <c r="A35" s="467" t="s">
        <v>106</v>
      </c>
      <c r="B35" s="468">
        <v>153.30000000000001</v>
      </c>
      <c r="C35" s="468">
        <v>178.9</v>
      </c>
      <c r="D35" s="468">
        <v>16.7</v>
      </c>
      <c r="E35" s="536">
        <v>3663.4050880626219</v>
      </c>
      <c r="F35" s="536">
        <v>3865.7909446618223</v>
      </c>
      <c r="G35" s="470">
        <v>5.5</v>
      </c>
      <c r="H35" s="468">
        <v>561.6</v>
      </c>
      <c r="I35" s="468">
        <v>691.6</v>
      </c>
      <c r="J35" s="468">
        <v>23.1</v>
      </c>
    </row>
    <row r="36" spans="1:10" ht="15.6" customHeight="1" x14ac:dyDescent="0.2">
      <c r="A36" s="474" t="s">
        <v>107</v>
      </c>
      <c r="B36" s="475">
        <v>5.6999999999999993</v>
      </c>
      <c r="C36" s="475">
        <v>5</v>
      </c>
      <c r="D36" s="475">
        <v>-12.3</v>
      </c>
      <c r="E36" s="476">
        <v>3021.7017543859647</v>
      </c>
      <c r="F36" s="476">
        <v>2843.68</v>
      </c>
      <c r="G36" s="475">
        <v>-5.9</v>
      </c>
      <c r="H36" s="475">
        <v>17.299999999999997</v>
      </c>
      <c r="I36" s="475">
        <v>14.2</v>
      </c>
      <c r="J36" s="475">
        <v>-17.899999999999999</v>
      </c>
    </row>
    <row r="37" spans="1:10" ht="15.6" customHeight="1" x14ac:dyDescent="0.2">
      <c r="A37" s="467" t="s">
        <v>108</v>
      </c>
      <c r="B37" s="468">
        <v>2.2999999999999998</v>
      </c>
      <c r="C37" s="468">
        <v>1.6</v>
      </c>
      <c r="D37" s="468">
        <v>-30.4</v>
      </c>
      <c r="E37" s="536">
        <v>2631</v>
      </c>
      <c r="F37" s="536">
        <v>1874</v>
      </c>
      <c r="G37" s="470">
        <v>-28.8</v>
      </c>
      <c r="H37" s="468">
        <v>6.1</v>
      </c>
      <c r="I37" s="468">
        <v>3</v>
      </c>
      <c r="J37" s="468">
        <v>-50.8</v>
      </c>
    </row>
    <row r="38" spans="1:10" ht="15.6" hidden="1" customHeight="1" x14ac:dyDescent="0.2">
      <c r="A38" s="467" t="s">
        <v>109</v>
      </c>
      <c r="B38" s="468">
        <v>0</v>
      </c>
      <c r="C38" s="468">
        <v>0</v>
      </c>
      <c r="D38" s="468">
        <v>0</v>
      </c>
      <c r="E38" s="536">
        <v>0</v>
      </c>
      <c r="F38" s="536">
        <v>0</v>
      </c>
      <c r="G38" s="470">
        <v>0</v>
      </c>
      <c r="H38" s="468">
        <v>0</v>
      </c>
      <c r="I38" s="468">
        <v>0</v>
      </c>
      <c r="J38" s="468">
        <v>0</v>
      </c>
    </row>
    <row r="39" spans="1:10" ht="15.6" customHeight="1" x14ac:dyDescent="0.2">
      <c r="A39" s="467" t="s">
        <v>110</v>
      </c>
      <c r="B39" s="468">
        <v>3.4</v>
      </c>
      <c r="C39" s="468">
        <v>3.4</v>
      </c>
      <c r="D39" s="468">
        <v>0</v>
      </c>
      <c r="E39" s="536">
        <v>3286</v>
      </c>
      <c r="F39" s="536">
        <v>3300</v>
      </c>
      <c r="G39" s="470">
        <v>0.4</v>
      </c>
      <c r="H39" s="468">
        <v>11.2</v>
      </c>
      <c r="I39" s="468">
        <v>11.2</v>
      </c>
      <c r="J39" s="468">
        <v>0</v>
      </c>
    </row>
    <row r="40" spans="1:10" ht="15.6" customHeight="1" x14ac:dyDescent="0.2">
      <c r="A40" s="474" t="s">
        <v>111</v>
      </c>
      <c r="B40" s="475">
        <v>2.5</v>
      </c>
      <c r="C40" s="475">
        <v>2.5</v>
      </c>
      <c r="D40" s="475">
        <v>0</v>
      </c>
      <c r="E40" s="476">
        <v>796.04</v>
      </c>
      <c r="F40" s="476">
        <v>942.04</v>
      </c>
      <c r="G40" s="475">
        <v>18.3</v>
      </c>
      <c r="H40" s="475">
        <v>1.9</v>
      </c>
      <c r="I40" s="475">
        <v>2.4</v>
      </c>
      <c r="J40" s="475">
        <v>26.3</v>
      </c>
    </row>
    <row r="41" spans="1:10" ht="15.6" customHeight="1" x14ac:dyDescent="0.2">
      <c r="A41" s="533" t="s">
        <v>112</v>
      </c>
      <c r="B41" s="540">
        <v>163.1</v>
      </c>
      <c r="C41" s="540">
        <v>196.4</v>
      </c>
      <c r="D41" s="540">
        <v>20.399999999999999</v>
      </c>
      <c r="E41" s="541">
        <v>3647.5021459227469</v>
      </c>
      <c r="F41" s="541">
        <v>3764.8441955193484</v>
      </c>
      <c r="G41" s="540">
        <v>3.2</v>
      </c>
      <c r="H41" s="540">
        <v>595</v>
      </c>
      <c r="I41" s="540">
        <v>739.40000000000009</v>
      </c>
      <c r="J41" s="540">
        <v>24.3</v>
      </c>
    </row>
    <row r="42" spans="1:10" ht="15.6" customHeight="1" x14ac:dyDescent="0.2">
      <c r="A42" s="537" t="s">
        <v>58</v>
      </c>
      <c r="B42" s="538">
        <v>165.6</v>
      </c>
      <c r="C42" s="538">
        <v>198.9</v>
      </c>
      <c r="D42" s="538">
        <v>20.100000000000001</v>
      </c>
      <c r="E42" s="539">
        <v>3604.4547101449275</v>
      </c>
      <c r="F42" s="539">
        <v>3729.3640020110606</v>
      </c>
      <c r="G42" s="538">
        <v>3.5</v>
      </c>
      <c r="H42" s="538">
        <v>596.9</v>
      </c>
      <c r="I42" s="538">
        <v>741.80000000000007</v>
      </c>
      <c r="J42" s="538">
        <v>24.3</v>
      </c>
    </row>
    <row r="43" spans="1:10" ht="15.6" customHeight="1" x14ac:dyDescent="0.2">
      <c r="A43" s="71" t="s">
        <v>5</v>
      </c>
    </row>
    <row r="44" spans="1:10" ht="15.6" customHeight="1" x14ac:dyDescent="0.2">
      <c r="A44" s="71" t="s">
        <v>6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47"/>
  <sheetViews>
    <sheetView zoomScale="90" zoomScaleNormal="90" workbookViewId="0">
      <pane xSplit="1" ySplit="7" topLeftCell="B8" activePane="bottomRight" state="frozen"/>
      <selection pane="topRight"/>
      <selection pane="bottomLeft"/>
      <selection pane="bottomRight" sqref="A1:J44"/>
    </sheetView>
  </sheetViews>
  <sheetFormatPr defaultColWidth="11.42578125" defaultRowHeight="20.100000000000001" customHeight="1" x14ac:dyDescent="0.2"/>
  <cols>
    <col min="1" max="1" width="23.42578125" style="66" customWidth="1"/>
    <col min="2" max="3" width="11.28515625" style="66" customWidth="1"/>
    <col min="4" max="4" width="8.85546875" style="66" customWidth="1"/>
    <col min="5" max="6" width="11.28515625" style="66" customWidth="1"/>
    <col min="7" max="7" width="8.85546875" style="66" customWidth="1"/>
    <col min="8" max="8" width="11.28515625" style="66" customWidth="1"/>
    <col min="9" max="9" width="12.7109375" style="66" customWidth="1"/>
    <col min="10" max="11" width="8.42578125" style="66" customWidth="1"/>
    <col min="12" max="12" width="9.140625" style="66" customWidth="1"/>
    <col min="13" max="13" width="21.140625" style="66" customWidth="1"/>
    <col min="14" max="14" width="10.7109375" style="66" customWidth="1"/>
    <col min="15" max="18" width="7.85546875" style="66" customWidth="1"/>
    <col min="19" max="232" width="11.42578125" style="66" customWidth="1"/>
  </cols>
  <sheetData>
    <row r="1" spans="1:18" ht="24.6" customHeight="1" x14ac:dyDescent="0.2">
      <c r="A1" s="691"/>
      <c r="B1" s="691"/>
      <c r="C1" s="691"/>
      <c r="D1" s="691"/>
      <c r="E1" s="691"/>
      <c r="F1" s="691"/>
      <c r="G1" s="691"/>
      <c r="H1" s="691"/>
      <c r="I1" s="691"/>
      <c r="J1" s="691"/>
      <c r="K1" s="67"/>
      <c r="L1" s="67"/>
      <c r="M1" s="67"/>
      <c r="N1" s="67"/>
      <c r="O1" s="67"/>
      <c r="P1" s="67"/>
      <c r="Q1" s="67"/>
      <c r="R1" s="67"/>
    </row>
    <row r="2" spans="1:18" ht="14.25" customHeight="1" x14ac:dyDescent="0.2">
      <c r="A2" s="691"/>
      <c r="B2" s="691"/>
      <c r="C2" s="691"/>
      <c r="D2" s="691"/>
      <c r="E2" s="691"/>
      <c r="F2" s="691"/>
      <c r="G2" s="691"/>
      <c r="H2" s="691"/>
      <c r="I2" s="691"/>
      <c r="J2" s="691"/>
      <c r="K2" s="67"/>
      <c r="L2" s="67"/>
      <c r="M2" s="67"/>
      <c r="N2" s="67"/>
      <c r="O2" s="67"/>
      <c r="P2" s="67"/>
      <c r="Q2" s="67"/>
      <c r="R2" s="67"/>
    </row>
    <row r="3" spans="1:18" ht="15" customHeight="1" x14ac:dyDescent="0.2">
      <c r="A3" s="691"/>
      <c r="B3" s="691"/>
      <c r="C3" s="691"/>
      <c r="D3" s="691"/>
      <c r="E3" s="691"/>
      <c r="F3" s="691"/>
      <c r="G3" s="691"/>
      <c r="H3" s="691"/>
      <c r="I3" s="691"/>
      <c r="J3" s="691"/>
      <c r="K3" s="67"/>
      <c r="L3" s="67"/>
      <c r="M3" s="67"/>
      <c r="N3" s="67"/>
      <c r="O3" s="67"/>
      <c r="P3" s="67"/>
      <c r="Q3" s="67"/>
      <c r="R3" s="67"/>
    </row>
    <row r="4" spans="1:18" ht="26.25" customHeight="1" x14ac:dyDescent="0.2">
      <c r="A4" s="691"/>
      <c r="B4" s="691"/>
      <c r="C4" s="691"/>
      <c r="D4" s="691"/>
      <c r="E4" s="691"/>
      <c r="F4" s="691"/>
      <c r="G4" s="691"/>
      <c r="H4" s="691"/>
      <c r="I4" s="691"/>
      <c r="J4" s="691"/>
      <c r="K4" s="67"/>
      <c r="L4" s="67"/>
      <c r="M4" s="67"/>
      <c r="N4" s="67"/>
      <c r="O4" s="67"/>
      <c r="P4" s="67"/>
      <c r="Q4" s="67"/>
      <c r="R4" s="67"/>
    </row>
    <row r="5" spans="1:18" ht="21.6" customHeight="1" x14ac:dyDescent="0.2">
      <c r="A5" s="698" t="s">
        <v>65</v>
      </c>
      <c r="B5" s="700" t="s">
        <v>66</v>
      </c>
      <c r="C5" s="700"/>
      <c r="D5" s="700"/>
      <c r="E5" s="701" t="s">
        <v>67</v>
      </c>
      <c r="F5" s="701"/>
      <c r="G5" s="701"/>
      <c r="H5" s="700" t="s">
        <v>68</v>
      </c>
      <c r="I5" s="700"/>
      <c r="J5" s="700"/>
      <c r="K5" s="108"/>
      <c r="L5" s="108"/>
      <c r="M5" s="108"/>
      <c r="N5" s="108"/>
      <c r="O5" s="108"/>
      <c r="P5" s="108"/>
      <c r="Q5" s="108"/>
      <c r="R5" s="108"/>
    </row>
    <row r="6" spans="1:18" ht="21.6" customHeight="1" x14ac:dyDescent="0.2">
      <c r="A6" s="698"/>
      <c r="B6" s="553" t="s">
        <v>2</v>
      </c>
      <c r="C6" s="553" t="s">
        <v>4</v>
      </c>
      <c r="D6" s="553" t="s">
        <v>69</v>
      </c>
      <c r="E6" s="553" t="s">
        <v>2</v>
      </c>
      <c r="F6" s="553" t="s">
        <v>4</v>
      </c>
      <c r="G6" s="553" t="s">
        <v>69</v>
      </c>
      <c r="H6" s="553" t="s">
        <v>2</v>
      </c>
      <c r="I6" s="553" t="s">
        <v>4</v>
      </c>
      <c r="J6" s="553" t="s">
        <v>69</v>
      </c>
      <c r="K6" s="68"/>
      <c r="L6" s="68"/>
      <c r="M6" s="68"/>
      <c r="N6" s="68"/>
      <c r="O6" s="68"/>
      <c r="P6" s="68"/>
      <c r="Q6" s="68"/>
      <c r="R6" s="68"/>
    </row>
    <row r="7" spans="1:18" ht="14.45" customHeight="1" x14ac:dyDescent="0.2">
      <c r="A7" s="699"/>
      <c r="B7" s="554" t="s">
        <v>70</v>
      </c>
      <c r="C7" s="555" t="s">
        <v>71</v>
      </c>
      <c r="D7" s="556" t="s">
        <v>72</v>
      </c>
      <c r="E7" s="556" t="s">
        <v>73</v>
      </c>
      <c r="F7" s="557" t="s">
        <v>74</v>
      </c>
      <c r="G7" s="557" t="s">
        <v>75</v>
      </c>
      <c r="H7" s="555" t="s">
        <v>76</v>
      </c>
      <c r="I7" s="557" t="s">
        <v>77</v>
      </c>
      <c r="J7" s="556" t="s">
        <v>78</v>
      </c>
      <c r="K7" s="559"/>
      <c r="L7" s="68"/>
      <c r="M7" s="68"/>
      <c r="N7" s="68"/>
      <c r="O7" s="68"/>
      <c r="P7" s="68"/>
      <c r="Q7" s="68"/>
      <c r="R7" s="68"/>
    </row>
    <row r="8" spans="1:18" ht="15.6" customHeight="1" x14ac:dyDescent="0.2">
      <c r="A8" s="474" t="s">
        <v>79</v>
      </c>
      <c r="B8" s="524">
        <v>101</v>
      </c>
      <c r="C8" s="524">
        <v>86.399999999999991</v>
      </c>
      <c r="D8" s="524">
        <v>-14.5</v>
      </c>
      <c r="E8" s="525">
        <v>2595.7118811881192</v>
      </c>
      <c r="F8" s="525">
        <v>2600.5706018518522</v>
      </c>
      <c r="G8" s="524">
        <v>0.2</v>
      </c>
      <c r="H8" s="524">
        <v>262.10000000000002</v>
      </c>
      <c r="I8" s="524">
        <v>224.70000000000002</v>
      </c>
      <c r="J8" s="524">
        <v>-14.3</v>
      </c>
      <c r="K8" s="168"/>
      <c r="L8" s="116"/>
      <c r="M8" s="116"/>
      <c r="N8" s="116"/>
      <c r="O8" s="116"/>
      <c r="P8" s="116"/>
      <c r="Q8" s="116"/>
      <c r="R8" s="116"/>
    </row>
    <row r="9" spans="1:18" ht="15.6" hidden="1" customHeight="1" x14ac:dyDescent="0.2">
      <c r="A9" s="501" t="s">
        <v>80</v>
      </c>
      <c r="B9" s="549">
        <v>0</v>
      </c>
      <c r="C9" s="500">
        <v>0</v>
      </c>
      <c r="D9" s="498">
        <v>0</v>
      </c>
      <c r="E9" s="499">
        <v>0</v>
      </c>
      <c r="F9" s="499">
        <v>0</v>
      </c>
      <c r="G9" s="498">
        <v>0</v>
      </c>
      <c r="H9" s="500">
        <v>0</v>
      </c>
      <c r="I9" s="500">
        <v>0</v>
      </c>
      <c r="J9" s="500">
        <v>0</v>
      </c>
      <c r="K9" s="168"/>
      <c r="L9" s="123"/>
      <c r="M9" s="123"/>
      <c r="N9" s="123"/>
      <c r="O9" s="123"/>
      <c r="P9" s="123"/>
      <c r="Q9" s="123"/>
      <c r="R9" s="123"/>
    </row>
    <row r="10" spans="1:18" ht="15.6" customHeight="1" x14ac:dyDescent="0.2">
      <c r="A10" s="501" t="s">
        <v>81</v>
      </c>
      <c r="B10" s="549">
        <v>36.799999999999997</v>
      </c>
      <c r="C10" s="500">
        <v>34.6</v>
      </c>
      <c r="D10" s="498">
        <v>-6</v>
      </c>
      <c r="E10" s="499">
        <v>3300</v>
      </c>
      <c r="F10" s="469">
        <v>3228</v>
      </c>
      <c r="G10" s="498">
        <v>-2.2000000000000002</v>
      </c>
      <c r="H10" s="500">
        <v>121.4</v>
      </c>
      <c r="I10" s="500">
        <v>111.7</v>
      </c>
      <c r="J10" s="500">
        <v>-8</v>
      </c>
      <c r="K10" s="171"/>
      <c r="L10" s="171"/>
      <c r="M10" s="171"/>
      <c r="N10" s="171"/>
      <c r="O10" s="123"/>
      <c r="P10" s="123"/>
      <c r="Q10" s="123"/>
      <c r="R10" s="123"/>
    </row>
    <row r="11" spans="1:18" ht="15.6" customHeight="1" x14ac:dyDescent="0.2">
      <c r="A11" s="501" t="s">
        <v>82</v>
      </c>
      <c r="B11" s="549">
        <v>3.7</v>
      </c>
      <c r="C11" s="500">
        <v>3.7</v>
      </c>
      <c r="D11" s="498">
        <v>0</v>
      </c>
      <c r="E11" s="469">
        <v>1219</v>
      </c>
      <c r="F11" s="499">
        <v>1243</v>
      </c>
      <c r="G11" s="498">
        <v>2</v>
      </c>
      <c r="H11" s="500">
        <v>4.5</v>
      </c>
      <c r="I11" s="500">
        <v>4.5999999999999996</v>
      </c>
      <c r="J11" s="500">
        <v>2.2000000000000002</v>
      </c>
      <c r="K11" s="171"/>
      <c r="L11" s="123"/>
      <c r="M11" s="171"/>
      <c r="N11" s="171"/>
      <c r="O11" s="123"/>
      <c r="P11" s="123"/>
      <c r="Q11" s="123"/>
      <c r="R11" s="123"/>
    </row>
    <row r="12" spans="1:18" ht="15.6" customHeight="1" x14ac:dyDescent="0.2">
      <c r="A12" s="501" t="s">
        <v>83</v>
      </c>
      <c r="B12" s="468">
        <v>5.8</v>
      </c>
      <c r="C12" s="468">
        <v>4.5</v>
      </c>
      <c r="D12" s="498">
        <v>-22.4</v>
      </c>
      <c r="E12" s="469">
        <v>2800</v>
      </c>
      <c r="F12" s="469">
        <v>2800</v>
      </c>
      <c r="G12" s="498">
        <v>0</v>
      </c>
      <c r="H12" s="500">
        <v>16.2</v>
      </c>
      <c r="I12" s="500">
        <v>12.6</v>
      </c>
      <c r="J12" s="500">
        <v>-22.2</v>
      </c>
      <c r="K12" s="171"/>
      <c r="L12" s="393"/>
      <c r="M12" s="171"/>
      <c r="N12" s="171"/>
      <c r="O12" s="123"/>
      <c r="P12" s="123"/>
      <c r="Q12" s="123"/>
      <c r="R12" s="123"/>
    </row>
    <row r="13" spans="1:18" ht="15.6" customHeight="1" x14ac:dyDescent="0.2">
      <c r="A13" s="501" t="s">
        <v>84</v>
      </c>
      <c r="B13" s="549">
        <v>0.9</v>
      </c>
      <c r="C13" s="500">
        <v>0.9</v>
      </c>
      <c r="D13" s="498">
        <v>0</v>
      </c>
      <c r="E13" s="469">
        <v>994</v>
      </c>
      <c r="F13" s="469">
        <v>1032</v>
      </c>
      <c r="G13" s="498">
        <v>3.8</v>
      </c>
      <c r="H13" s="500">
        <v>0.9</v>
      </c>
      <c r="I13" s="500">
        <v>0.9</v>
      </c>
      <c r="J13" s="500">
        <v>0</v>
      </c>
      <c r="K13" s="171"/>
      <c r="L13" s="123"/>
      <c r="M13" s="171"/>
      <c r="N13" s="171"/>
      <c r="O13" s="123"/>
      <c r="P13" s="123"/>
      <c r="Q13" s="123"/>
      <c r="R13" s="123"/>
    </row>
    <row r="14" spans="1:18" ht="15.6" customHeight="1" x14ac:dyDescent="0.2">
      <c r="A14" s="501" t="s">
        <v>85</v>
      </c>
      <c r="B14" s="468">
        <v>38.299999999999997</v>
      </c>
      <c r="C14" s="468">
        <v>36.9</v>
      </c>
      <c r="D14" s="498">
        <v>-3.7</v>
      </c>
      <c r="E14" s="469">
        <v>2180</v>
      </c>
      <c r="F14" s="469">
        <v>2216</v>
      </c>
      <c r="G14" s="498">
        <v>1.7</v>
      </c>
      <c r="H14" s="500">
        <v>83.5</v>
      </c>
      <c r="I14" s="500">
        <v>81.8</v>
      </c>
      <c r="J14" s="500">
        <v>-2</v>
      </c>
      <c r="K14" s="173"/>
      <c r="L14" s="123"/>
      <c r="M14" s="171"/>
      <c r="N14" s="171"/>
      <c r="O14" s="123"/>
      <c r="P14" s="123"/>
      <c r="Q14" s="123"/>
      <c r="R14" s="123"/>
    </row>
    <row r="15" spans="1:18" ht="15.6" customHeight="1" x14ac:dyDescent="0.2">
      <c r="A15" s="501" t="s">
        <v>86</v>
      </c>
      <c r="B15" s="549">
        <v>15.5</v>
      </c>
      <c r="C15" s="500">
        <v>5.8</v>
      </c>
      <c r="D15" s="498">
        <v>-62.5</v>
      </c>
      <c r="E15" s="469">
        <v>2296</v>
      </c>
      <c r="F15" s="469">
        <v>2259</v>
      </c>
      <c r="G15" s="498">
        <v>-1.6</v>
      </c>
      <c r="H15" s="500">
        <v>35.6</v>
      </c>
      <c r="I15" s="500">
        <v>13.1</v>
      </c>
      <c r="J15" s="500">
        <v>-63.2</v>
      </c>
      <c r="K15" s="171"/>
      <c r="L15" s="210"/>
      <c r="M15" s="171"/>
      <c r="N15" s="171"/>
      <c r="O15" s="123"/>
      <c r="P15" s="123"/>
      <c r="Q15" s="123"/>
      <c r="R15" s="123"/>
    </row>
    <row r="16" spans="1:18" ht="15.6" customHeight="1" x14ac:dyDescent="0.2">
      <c r="A16" s="474" t="s">
        <v>87</v>
      </c>
      <c r="B16" s="524">
        <v>148.1</v>
      </c>
      <c r="C16" s="524">
        <v>147.4</v>
      </c>
      <c r="D16" s="524">
        <v>-0.5</v>
      </c>
      <c r="E16" s="476">
        <v>1621.5064145847402</v>
      </c>
      <c r="F16" s="476">
        <v>1758.9871099050201</v>
      </c>
      <c r="G16" s="524">
        <v>8.5</v>
      </c>
      <c r="H16" s="524">
        <v>240.20000000000002</v>
      </c>
      <c r="I16" s="524">
        <v>259.3</v>
      </c>
      <c r="J16" s="524">
        <v>8</v>
      </c>
      <c r="K16" s="168"/>
      <c r="L16" s="123"/>
      <c r="M16" s="171"/>
      <c r="N16" s="171"/>
      <c r="O16" s="116"/>
      <c r="P16" s="116"/>
      <c r="Q16" s="116"/>
      <c r="R16" s="116"/>
    </row>
    <row r="17" spans="1:18" ht="15.6" customHeight="1" x14ac:dyDescent="0.2">
      <c r="A17" s="501" t="s">
        <v>88</v>
      </c>
      <c r="B17" s="549">
        <v>92.6</v>
      </c>
      <c r="C17" s="500">
        <v>98.3</v>
      </c>
      <c r="D17" s="498">
        <v>6.2</v>
      </c>
      <c r="E17" s="469">
        <v>1693</v>
      </c>
      <c r="F17" s="469">
        <v>1836</v>
      </c>
      <c r="G17" s="498">
        <v>8.4</v>
      </c>
      <c r="H17" s="500">
        <v>156.80000000000001</v>
      </c>
      <c r="I17" s="500">
        <v>180.5</v>
      </c>
      <c r="J17" s="500">
        <v>15.1</v>
      </c>
      <c r="K17" s="160"/>
      <c r="L17" s="123"/>
      <c r="M17" s="171"/>
      <c r="N17" s="171"/>
      <c r="O17" s="123"/>
      <c r="P17" s="123"/>
      <c r="Q17" s="123"/>
      <c r="R17" s="123"/>
    </row>
    <row r="18" spans="1:18" ht="15.6" customHeight="1" x14ac:dyDescent="0.2">
      <c r="A18" s="501" t="s">
        <v>89</v>
      </c>
      <c r="B18" s="549">
        <v>51.4</v>
      </c>
      <c r="C18" s="500">
        <v>45.2</v>
      </c>
      <c r="D18" s="498">
        <v>-12.1</v>
      </c>
      <c r="E18" s="469">
        <v>1528</v>
      </c>
      <c r="F18" s="469">
        <v>1624</v>
      </c>
      <c r="G18" s="498">
        <v>6.3</v>
      </c>
      <c r="H18" s="500">
        <v>78.5</v>
      </c>
      <c r="I18" s="500">
        <v>73.400000000000006</v>
      </c>
      <c r="J18" s="500">
        <v>-6.5</v>
      </c>
      <c r="K18" s="171"/>
      <c r="L18" s="123"/>
      <c r="M18" s="171"/>
      <c r="N18" s="171"/>
      <c r="O18" s="123"/>
      <c r="P18" s="123"/>
      <c r="Q18" s="123"/>
      <c r="R18" s="123"/>
    </row>
    <row r="19" spans="1:18" ht="15.6" customHeight="1" x14ac:dyDescent="0.2">
      <c r="A19" s="501" t="s">
        <v>90</v>
      </c>
      <c r="B19" s="549">
        <v>2.5</v>
      </c>
      <c r="C19" s="500">
        <v>2.6</v>
      </c>
      <c r="D19" s="498">
        <v>4</v>
      </c>
      <c r="E19" s="469">
        <v>1181</v>
      </c>
      <c r="F19" s="469">
        <v>1239</v>
      </c>
      <c r="G19" s="498">
        <v>4.9000000000000004</v>
      </c>
      <c r="H19" s="500">
        <v>3</v>
      </c>
      <c r="I19" s="500">
        <v>3.2</v>
      </c>
      <c r="J19" s="500">
        <v>6.7</v>
      </c>
      <c r="K19" s="171"/>
      <c r="L19" s="123"/>
      <c r="M19" s="171"/>
      <c r="N19" s="171"/>
      <c r="O19" s="123"/>
      <c r="P19" s="123"/>
      <c r="Q19" s="123"/>
      <c r="R19" s="123"/>
    </row>
    <row r="20" spans="1:18" ht="15.6" hidden="1" customHeight="1" x14ac:dyDescent="0.2">
      <c r="A20" s="501" t="s">
        <v>91</v>
      </c>
      <c r="B20" s="549">
        <v>0</v>
      </c>
      <c r="C20" s="500">
        <v>0</v>
      </c>
      <c r="D20" s="498">
        <v>0</v>
      </c>
      <c r="E20" s="469">
        <v>0</v>
      </c>
      <c r="F20" s="469">
        <v>0</v>
      </c>
      <c r="G20" s="498">
        <v>0</v>
      </c>
      <c r="H20" s="500">
        <v>0</v>
      </c>
      <c r="I20" s="500">
        <v>0</v>
      </c>
      <c r="J20" s="500">
        <v>0</v>
      </c>
      <c r="K20" s="171"/>
      <c r="L20" s="123"/>
      <c r="M20" s="171"/>
      <c r="N20" s="171"/>
      <c r="O20" s="123"/>
      <c r="P20" s="123"/>
      <c r="Q20" s="123"/>
      <c r="R20" s="123"/>
    </row>
    <row r="21" spans="1:18" ht="15.6" customHeight="1" x14ac:dyDescent="0.2">
      <c r="A21" s="501" t="s">
        <v>92</v>
      </c>
      <c r="B21" s="549">
        <v>1.6</v>
      </c>
      <c r="C21" s="500">
        <v>1.3</v>
      </c>
      <c r="D21" s="498">
        <v>-18.8</v>
      </c>
      <c r="E21" s="469">
        <v>1176</v>
      </c>
      <c r="F21" s="469">
        <v>1669</v>
      </c>
      <c r="G21" s="498">
        <v>41.9</v>
      </c>
      <c r="H21" s="500">
        <v>1.9</v>
      </c>
      <c r="I21" s="500">
        <v>2.2000000000000002</v>
      </c>
      <c r="J21" s="500">
        <v>15.8</v>
      </c>
      <c r="K21" s="155"/>
      <c r="L21" s="123"/>
      <c r="M21" s="171"/>
      <c r="N21" s="171"/>
      <c r="O21" s="123"/>
      <c r="P21" s="123"/>
      <c r="Q21" s="123"/>
      <c r="R21" s="123"/>
    </row>
    <row r="22" spans="1:18" ht="15.6" hidden="1" customHeight="1" x14ac:dyDescent="0.2">
      <c r="A22" s="501" t="s">
        <v>93</v>
      </c>
      <c r="B22" s="549">
        <v>0</v>
      </c>
      <c r="C22" s="500">
        <v>0</v>
      </c>
      <c r="D22" s="498">
        <v>0</v>
      </c>
      <c r="E22" s="499">
        <v>0</v>
      </c>
      <c r="F22" s="469">
        <v>0</v>
      </c>
      <c r="G22" s="498">
        <v>0</v>
      </c>
      <c r="H22" s="500">
        <v>0</v>
      </c>
      <c r="I22" s="500">
        <v>0</v>
      </c>
      <c r="J22" s="500">
        <v>0</v>
      </c>
      <c r="K22" s="171"/>
      <c r="L22" s="123"/>
      <c r="M22" s="171"/>
      <c r="N22" s="171"/>
      <c r="O22" s="123"/>
      <c r="P22" s="123"/>
      <c r="Q22" s="123"/>
      <c r="R22" s="123"/>
    </row>
    <row r="23" spans="1:18" ht="15.6" hidden="1" customHeight="1" x14ac:dyDescent="0.2">
      <c r="A23" s="501" t="s">
        <v>94</v>
      </c>
      <c r="B23" s="549">
        <v>0</v>
      </c>
      <c r="C23" s="500">
        <v>0</v>
      </c>
      <c r="D23" s="498">
        <v>0</v>
      </c>
      <c r="E23" s="499">
        <v>0</v>
      </c>
      <c r="F23" s="469">
        <v>0</v>
      </c>
      <c r="G23" s="498">
        <v>0</v>
      </c>
      <c r="H23" s="500">
        <v>0</v>
      </c>
      <c r="I23" s="500">
        <v>0</v>
      </c>
      <c r="J23" s="500">
        <v>0</v>
      </c>
      <c r="K23" s="171"/>
      <c r="L23" s="123"/>
      <c r="M23" s="171"/>
      <c r="N23" s="171"/>
      <c r="O23" s="123"/>
      <c r="P23" s="123"/>
      <c r="Q23" s="123"/>
      <c r="R23" s="123"/>
    </row>
    <row r="24" spans="1:18" ht="15.6" hidden="1" customHeight="1" x14ac:dyDescent="0.2">
      <c r="A24" s="501" t="s">
        <v>95</v>
      </c>
      <c r="B24" s="549">
        <v>0</v>
      </c>
      <c r="C24" s="500">
        <v>0</v>
      </c>
      <c r="D24" s="498">
        <v>0</v>
      </c>
      <c r="E24" s="499">
        <v>0</v>
      </c>
      <c r="F24" s="469">
        <v>0</v>
      </c>
      <c r="G24" s="498">
        <v>0</v>
      </c>
      <c r="H24" s="500">
        <v>0</v>
      </c>
      <c r="I24" s="500">
        <v>0</v>
      </c>
      <c r="J24" s="500">
        <v>0</v>
      </c>
      <c r="K24" s="171"/>
      <c r="L24" s="123"/>
      <c r="M24" s="171"/>
      <c r="N24" s="171"/>
      <c r="O24" s="123"/>
      <c r="P24" s="123"/>
      <c r="Q24" s="123"/>
      <c r="R24" s="123"/>
    </row>
    <row r="25" spans="1:18" ht="15.6" hidden="1" customHeight="1" x14ac:dyDescent="0.2">
      <c r="A25" s="501" t="s">
        <v>96</v>
      </c>
      <c r="B25" s="549">
        <v>0</v>
      </c>
      <c r="C25" s="500">
        <v>0</v>
      </c>
      <c r="D25" s="498">
        <v>0</v>
      </c>
      <c r="E25" s="499">
        <v>0</v>
      </c>
      <c r="F25" s="469">
        <v>0</v>
      </c>
      <c r="G25" s="498">
        <v>0</v>
      </c>
      <c r="H25" s="500">
        <v>0</v>
      </c>
      <c r="I25" s="500">
        <v>0</v>
      </c>
      <c r="J25" s="500">
        <v>0</v>
      </c>
      <c r="K25" s="171"/>
      <c r="L25" s="123"/>
      <c r="M25" s="171"/>
      <c r="N25" s="171"/>
      <c r="O25" s="123"/>
      <c r="P25" s="123"/>
      <c r="Q25" s="123"/>
      <c r="R25" s="123"/>
    </row>
    <row r="26" spans="1:18" ht="15.6" customHeight="1" x14ac:dyDescent="0.2">
      <c r="A26" s="474" t="s">
        <v>97</v>
      </c>
      <c r="B26" s="524">
        <v>120</v>
      </c>
      <c r="C26" s="524">
        <v>87.7</v>
      </c>
      <c r="D26" s="524">
        <v>-26.9</v>
      </c>
      <c r="E26" s="525">
        <v>3407.2</v>
      </c>
      <c r="F26" s="476">
        <v>3528.0456100342076</v>
      </c>
      <c r="G26" s="524">
        <v>3.5</v>
      </c>
      <c r="H26" s="524">
        <v>408.90000000000003</v>
      </c>
      <c r="I26" s="524">
        <v>309.39999999999998</v>
      </c>
      <c r="J26" s="524">
        <v>-24.3</v>
      </c>
      <c r="K26" s="168"/>
      <c r="L26" s="123"/>
      <c r="M26" s="171"/>
      <c r="N26" s="171"/>
      <c r="O26" s="116"/>
      <c r="P26" s="116"/>
      <c r="Q26" s="116"/>
      <c r="R26" s="116"/>
    </row>
    <row r="27" spans="1:18" ht="15.6" customHeight="1" x14ac:dyDescent="0.2">
      <c r="A27" s="501" t="s">
        <v>98</v>
      </c>
      <c r="B27" s="549">
        <v>114</v>
      </c>
      <c r="C27" s="500">
        <v>84.7</v>
      </c>
      <c r="D27" s="498">
        <v>-25.7</v>
      </c>
      <c r="E27" s="499">
        <v>3476</v>
      </c>
      <c r="F27" s="469">
        <v>3568</v>
      </c>
      <c r="G27" s="498">
        <v>2.6</v>
      </c>
      <c r="H27" s="500">
        <v>396.3</v>
      </c>
      <c r="I27" s="500">
        <v>302.2</v>
      </c>
      <c r="J27" s="500">
        <v>-23.7</v>
      </c>
      <c r="K27" s="171"/>
      <c r="L27" s="210"/>
      <c r="M27" s="552"/>
      <c r="N27" s="171"/>
      <c r="O27" s="123"/>
      <c r="P27" s="123"/>
      <c r="Q27" s="123"/>
      <c r="R27" s="123"/>
    </row>
    <row r="28" spans="1:18" ht="15" hidden="1" customHeight="1" x14ac:dyDescent="0.2">
      <c r="A28" s="501" t="s">
        <v>99</v>
      </c>
      <c r="B28" s="549">
        <v>0</v>
      </c>
      <c r="C28" s="500">
        <v>0</v>
      </c>
      <c r="D28" s="498">
        <v>0</v>
      </c>
      <c r="E28" s="499">
        <v>0</v>
      </c>
      <c r="F28" s="469">
        <v>0</v>
      </c>
      <c r="G28" s="498">
        <v>0</v>
      </c>
      <c r="H28" s="500">
        <v>0</v>
      </c>
      <c r="I28" s="500">
        <v>0</v>
      </c>
      <c r="J28" s="500">
        <v>0</v>
      </c>
      <c r="K28" s="171"/>
      <c r="L28" s="123"/>
      <c r="M28" s="171"/>
      <c r="N28" s="171"/>
      <c r="O28" s="123"/>
      <c r="P28" s="123"/>
      <c r="Q28" s="123"/>
      <c r="R28" s="123"/>
    </row>
    <row r="29" spans="1:18" ht="15.6" customHeight="1" x14ac:dyDescent="0.2">
      <c r="A29" s="501" t="s">
        <v>100</v>
      </c>
      <c r="B29" s="549">
        <v>6</v>
      </c>
      <c r="C29" s="500">
        <v>3</v>
      </c>
      <c r="D29" s="498">
        <v>-50</v>
      </c>
      <c r="E29" s="499">
        <v>2100</v>
      </c>
      <c r="F29" s="469">
        <v>2400</v>
      </c>
      <c r="G29" s="498">
        <v>14.3</v>
      </c>
      <c r="H29" s="500">
        <v>12.6</v>
      </c>
      <c r="I29" s="500">
        <v>7.2</v>
      </c>
      <c r="J29" s="500">
        <v>-42.9</v>
      </c>
      <c r="K29" s="171"/>
      <c r="L29" s="123"/>
      <c r="M29" s="171"/>
      <c r="N29" s="171"/>
      <c r="O29" s="123"/>
      <c r="P29" s="123"/>
      <c r="Q29" s="123"/>
      <c r="R29" s="123"/>
    </row>
    <row r="30" spans="1:18" ht="15.6" hidden="1" customHeight="1" x14ac:dyDescent="0.2">
      <c r="A30" s="501" t="s">
        <v>101</v>
      </c>
      <c r="B30" s="549">
        <v>0</v>
      </c>
      <c r="C30" s="500">
        <v>0</v>
      </c>
      <c r="D30" s="498">
        <v>0</v>
      </c>
      <c r="E30" s="499">
        <v>0</v>
      </c>
      <c r="F30" s="469">
        <v>0</v>
      </c>
      <c r="G30" s="498">
        <v>0</v>
      </c>
      <c r="H30" s="500">
        <v>0</v>
      </c>
      <c r="I30" s="500">
        <v>0</v>
      </c>
      <c r="J30" s="500">
        <v>0</v>
      </c>
      <c r="K30" s="171"/>
      <c r="L30" s="123"/>
      <c r="M30" s="171"/>
      <c r="N30" s="171"/>
      <c r="O30" s="123"/>
      <c r="P30" s="123"/>
      <c r="Q30" s="123"/>
      <c r="R30" s="123"/>
    </row>
    <row r="31" spans="1:18" ht="15.6" customHeight="1" x14ac:dyDescent="0.2">
      <c r="A31" s="474" t="s">
        <v>102</v>
      </c>
      <c r="B31" s="524">
        <v>2.2999999999999998</v>
      </c>
      <c r="C31" s="524">
        <v>3.4000000000000004</v>
      </c>
      <c r="D31" s="524">
        <v>47.8</v>
      </c>
      <c r="E31" s="525">
        <v>2342.0000000000005</v>
      </c>
      <c r="F31" s="476">
        <v>2187.0588235294117</v>
      </c>
      <c r="G31" s="524">
        <v>-6.6</v>
      </c>
      <c r="H31" s="524">
        <v>5.4</v>
      </c>
      <c r="I31" s="524">
        <v>7.4</v>
      </c>
      <c r="J31" s="524">
        <v>37</v>
      </c>
      <c r="K31" s="168"/>
      <c r="L31" s="123"/>
      <c r="M31" s="171"/>
      <c r="N31" s="171"/>
      <c r="O31" s="116"/>
      <c r="P31" s="116"/>
      <c r="Q31" s="116"/>
      <c r="R31" s="116"/>
    </row>
    <row r="32" spans="1:18" ht="15.6" customHeight="1" x14ac:dyDescent="0.2">
      <c r="A32" s="501" t="s">
        <v>103</v>
      </c>
      <c r="B32" s="549">
        <v>0.7</v>
      </c>
      <c r="C32" s="500">
        <v>1.8</v>
      </c>
      <c r="D32" s="498">
        <v>157.4</v>
      </c>
      <c r="E32" s="499">
        <v>867</v>
      </c>
      <c r="F32" s="469">
        <v>1407</v>
      </c>
      <c r="G32" s="498">
        <v>62.3</v>
      </c>
      <c r="H32" s="500">
        <v>0.6</v>
      </c>
      <c r="I32" s="500">
        <v>2.5</v>
      </c>
      <c r="J32" s="500">
        <v>316.7</v>
      </c>
      <c r="K32" s="171"/>
      <c r="L32" s="123"/>
      <c r="M32" s="171"/>
      <c r="N32" s="171"/>
      <c r="O32" s="123"/>
      <c r="P32" s="123"/>
      <c r="Q32" s="123"/>
      <c r="R32" s="123"/>
    </row>
    <row r="33" spans="1:18" ht="15.6" customHeight="1" x14ac:dyDescent="0.2">
      <c r="A33" s="501" t="s">
        <v>104</v>
      </c>
      <c r="B33" s="549">
        <v>0.1</v>
      </c>
      <c r="C33" s="500">
        <v>0.1</v>
      </c>
      <c r="D33" s="498">
        <v>0</v>
      </c>
      <c r="E33" s="499">
        <v>3814</v>
      </c>
      <c r="F33" s="469">
        <v>3845</v>
      </c>
      <c r="G33" s="498">
        <v>0.8</v>
      </c>
      <c r="H33" s="500">
        <v>0.4</v>
      </c>
      <c r="I33" s="500">
        <v>0.4</v>
      </c>
      <c r="J33" s="500">
        <v>0</v>
      </c>
      <c r="K33" s="171"/>
      <c r="L33" s="123"/>
      <c r="M33" s="171"/>
      <c r="N33" s="171"/>
      <c r="O33" s="123"/>
      <c r="P33" s="123"/>
      <c r="Q33" s="123"/>
      <c r="R33" s="123"/>
    </row>
    <row r="34" spans="1:18" ht="15.6" customHeight="1" x14ac:dyDescent="0.2">
      <c r="A34" s="501" t="s">
        <v>105</v>
      </c>
      <c r="B34" s="549">
        <v>0.3</v>
      </c>
      <c r="C34" s="500">
        <v>0.3</v>
      </c>
      <c r="D34" s="498">
        <v>0</v>
      </c>
      <c r="E34" s="499">
        <v>2661</v>
      </c>
      <c r="F34" s="469">
        <v>3063</v>
      </c>
      <c r="G34" s="498">
        <v>15.1</v>
      </c>
      <c r="H34" s="500">
        <v>0.8</v>
      </c>
      <c r="I34" s="500">
        <v>0.9</v>
      </c>
      <c r="J34" s="500">
        <v>12.5</v>
      </c>
      <c r="K34" s="171"/>
      <c r="L34" s="123"/>
      <c r="M34" s="171"/>
      <c r="N34" s="171"/>
      <c r="O34" s="123"/>
      <c r="P34" s="123"/>
      <c r="Q34" s="123"/>
      <c r="R34" s="123"/>
    </row>
    <row r="35" spans="1:18" ht="15.6" customHeight="1" x14ac:dyDescent="0.2">
      <c r="A35" s="501" t="s">
        <v>106</v>
      </c>
      <c r="B35" s="549">
        <v>1.2</v>
      </c>
      <c r="C35" s="500">
        <v>1.2</v>
      </c>
      <c r="D35" s="498">
        <v>0</v>
      </c>
      <c r="E35" s="499">
        <v>3000</v>
      </c>
      <c r="F35" s="469">
        <v>3000</v>
      </c>
      <c r="G35" s="498">
        <v>0</v>
      </c>
      <c r="H35" s="500">
        <v>3.6</v>
      </c>
      <c r="I35" s="500">
        <v>3.6</v>
      </c>
      <c r="J35" s="500">
        <v>0</v>
      </c>
      <c r="K35" s="171"/>
      <c r="L35" s="123"/>
      <c r="M35" s="171"/>
      <c r="N35" s="171"/>
      <c r="O35" s="123"/>
      <c r="P35" s="123"/>
      <c r="Q35" s="123"/>
      <c r="R35" s="123"/>
    </row>
    <row r="36" spans="1:18" ht="15.6" customHeight="1" x14ac:dyDescent="0.2">
      <c r="A36" s="474" t="s">
        <v>107</v>
      </c>
      <c r="B36" s="524">
        <v>2.6</v>
      </c>
      <c r="C36" s="524">
        <v>2.2000000000000002</v>
      </c>
      <c r="D36" s="524">
        <v>-15.4</v>
      </c>
      <c r="E36" s="525">
        <v>1975</v>
      </c>
      <c r="F36" s="525">
        <v>1715</v>
      </c>
      <c r="G36" s="524">
        <v>-13.2</v>
      </c>
      <c r="H36" s="524">
        <v>5.0999999999999996</v>
      </c>
      <c r="I36" s="524">
        <v>3.8</v>
      </c>
      <c r="J36" s="524">
        <v>-25.5</v>
      </c>
      <c r="K36" s="168"/>
      <c r="L36" s="123"/>
      <c r="M36" s="171"/>
      <c r="N36" s="171"/>
      <c r="O36" s="116"/>
      <c r="P36" s="116"/>
      <c r="Q36" s="116"/>
      <c r="R36" s="116"/>
    </row>
    <row r="37" spans="1:18" ht="15.6" customHeight="1" x14ac:dyDescent="0.2">
      <c r="A37" s="501" t="s">
        <v>108</v>
      </c>
      <c r="B37" s="549">
        <v>2.6</v>
      </c>
      <c r="C37" s="500">
        <v>2.2000000000000002</v>
      </c>
      <c r="D37" s="498">
        <v>-15.4</v>
      </c>
      <c r="E37" s="499">
        <v>1975</v>
      </c>
      <c r="F37" s="499">
        <v>1715</v>
      </c>
      <c r="G37" s="498">
        <v>-13.2</v>
      </c>
      <c r="H37" s="500">
        <v>5.0999999999999996</v>
      </c>
      <c r="I37" s="500">
        <v>3.8</v>
      </c>
      <c r="J37" s="500">
        <v>-25.5</v>
      </c>
      <c r="K37" s="175"/>
      <c r="L37" s="123"/>
      <c r="M37" s="171"/>
      <c r="N37" s="171"/>
      <c r="O37" s="123"/>
      <c r="P37" s="123"/>
      <c r="Q37" s="123"/>
      <c r="R37" s="123"/>
    </row>
    <row r="38" spans="1:18" ht="15.6" hidden="1" customHeight="1" x14ac:dyDescent="0.2">
      <c r="A38" s="467" t="s">
        <v>109</v>
      </c>
      <c r="B38" s="549">
        <v>0</v>
      </c>
      <c r="C38" s="500">
        <v>0</v>
      </c>
      <c r="D38" s="498">
        <v>0</v>
      </c>
      <c r="E38" s="499">
        <v>0</v>
      </c>
      <c r="F38" s="499">
        <v>0</v>
      </c>
      <c r="G38" s="498">
        <v>0</v>
      </c>
      <c r="H38" s="500">
        <v>0</v>
      </c>
      <c r="I38" s="500">
        <v>0</v>
      </c>
      <c r="J38" s="500">
        <v>0</v>
      </c>
      <c r="K38" s="168"/>
      <c r="L38" s="123"/>
      <c r="M38" s="123"/>
      <c r="N38" s="123"/>
      <c r="O38" s="123"/>
      <c r="P38" s="123"/>
      <c r="Q38" s="123"/>
      <c r="R38" s="123"/>
    </row>
    <row r="39" spans="1:18" ht="15.6" hidden="1" customHeight="1" x14ac:dyDescent="0.2">
      <c r="A39" s="467" t="s">
        <v>110</v>
      </c>
      <c r="B39" s="549">
        <v>0</v>
      </c>
      <c r="C39" s="500">
        <v>0</v>
      </c>
      <c r="D39" s="498">
        <v>0</v>
      </c>
      <c r="E39" s="499">
        <v>0</v>
      </c>
      <c r="F39" s="499">
        <v>0</v>
      </c>
      <c r="G39" s="498">
        <v>0</v>
      </c>
      <c r="H39" s="500">
        <v>0</v>
      </c>
      <c r="I39" s="500">
        <v>0</v>
      </c>
      <c r="J39" s="500">
        <v>0</v>
      </c>
      <c r="K39" s="168"/>
      <c r="L39" s="123"/>
      <c r="M39" s="123"/>
      <c r="N39" s="123"/>
      <c r="O39" s="123"/>
      <c r="P39" s="123"/>
      <c r="Q39" s="123"/>
      <c r="R39" s="123"/>
    </row>
    <row r="40" spans="1:18" ht="15.6" customHeight="1" x14ac:dyDescent="0.2">
      <c r="A40" s="474" t="s">
        <v>111</v>
      </c>
      <c r="B40" s="524">
        <v>249.1</v>
      </c>
      <c r="C40" s="524">
        <v>233.8</v>
      </c>
      <c r="D40" s="524">
        <v>-6.1</v>
      </c>
      <c r="E40" s="525">
        <v>2016.5074267362506</v>
      </c>
      <c r="F40" s="525">
        <v>2069.9914456800684</v>
      </c>
      <c r="G40" s="524">
        <v>2.7</v>
      </c>
      <c r="H40" s="524">
        <v>502.30000000000007</v>
      </c>
      <c r="I40" s="524">
        <v>484</v>
      </c>
      <c r="J40" s="524">
        <v>-3.6</v>
      </c>
      <c r="K40" s="168"/>
      <c r="L40" s="116"/>
      <c r="M40" s="116"/>
      <c r="N40" s="116"/>
      <c r="O40" s="116"/>
      <c r="P40" s="116"/>
      <c r="Q40" s="116"/>
      <c r="R40" s="116"/>
    </row>
    <row r="41" spans="1:18" ht="15.6" customHeight="1" x14ac:dyDescent="0.2">
      <c r="A41" s="533" t="s">
        <v>112</v>
      </c>
      <c r="B41" s="534">
        <v>124.89999999999999</v>
      </c>
      <c r="C41" s="534">
        <v>93.300000000000011</v>
      </c>
      <c r="D41" s="534">
        <v>-25.3</v>
      </c>
      <c r="E41" s="535">
        <v>3357.7710168134508</v>
      </c>
      <c r="F41" s="535">
        <v>3436.4265809217577</v>
      </c>
      <c r="G41" s="534">
        <v>2.2999999999999998</v>
      </c>
      <c r="H41" s="534">
        <v>419.40000000000003</v>
      </c>
      <c r="I41" s="534">
        <v>320.59999999999997</v>
      </c>
      <c r="J41" s="534">
        <v>-23.6</v>
      </c>
      <c r="K41" s="168"/>
      <c r="L41" s="116"/>
      <c r="M41" s="116"/>
      <c r="N41" s="116"/>
      <c r="O41" s="116"/>
      <c r="P41" s="116"/>
      <c r="Q41" s="116"/>
      <c r="R41" s="116"/>
    </row>
    <row r="42" spans="1:18" ht="15.6" customHeight="1" x14ac:dyDescent="0.2">
      <c r="A42" s="508" t="s">
        <v>58</v>
      </c>
      <c r="B42" s="509">
        <v>374</v>
      </c>
      <c r="C42" s="509">
        <v>327.10000000000002</v>
      </c>
      <c r="D42" s="509">
        <v>-12.5</v>
      </c>
      <c r="E42" s="510">
        <v>2464.4320855614974</v>
      </c>
      <c r="F42" s="510">
        <v>2459.7450321002752</v>
      </c>
      <c r="G42" s="509">
        <v>-0.2</v>
      </c>
      <c r="H42" s="509">
        <v>921.7</v>
      </c>
      <c r="I42" s="509">
        <v>804.59999999999991</v>
      </c>
      <c r="J42" s="509">
        <v>-12.7</v>
      </c>
      <c r="K42" s="168"/>
      <c r="L42" s="116"/>
      <c r="M42" s="116"/>
      <c r="N42" s="116"/>
      <c r="O42" s="116"/>
      <c r="P42" s="116"/>
      <c r="Q42" s="116"/>
      <c r="R42" s="116"/>
    </row>
    <row r="43" spans="1:18" ht="15.6" customHeight="1" x14ac:dyDescent="0.2">
      <c r="A43" s="550" t="s">
        <v>5</v>
      </c>
      <c r="B43" s="551"/>
      <c r="C43" s="551"/>
      <c r="D43" s="551"/>
      <c r="E43" s="551"/>
      <c r="F43" s="551"/>
      <c r="G43" s="551"/>
      <c r="H43" s="551"/>
      <c r="I43" s="551"/>
      <c r="J43" s="551"/>
      <c r="L43" s="123"/>
    </row>
    <row r="44" spans="1:18" ht="15.6" customHeight="1" x14ac:dyDescent="0.2">
      <c r="A44" s="135" t="s">
        <v>6</v>
      </c>
    </row>
    <row r="46" spans="1:18" ht="20.100000000000001" customHeight="1" x14ac:dyDescent="0.2">
      <c r="H46" s="73"/>
      <c r="N46" s="176"/>
    </row>
    <row r="47" spans="1:18" ht="20.100000000000001" customHeight="1" x14ac:dyDescent="0.2">
      <c r="A47" s="157"/>
      <c r="I47" s="177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46"/>
  <sheetViews>
    <sheetView zoomScale="90" zoomScaleNormal="90" workbookViewId="0">
      <pane xSplit="1" ySplit="7" topLeftCell="B8" activePane="bottomRight" state="frozen"/>
      <selection pane="topRight"/>
      <selection pane="bottomLeft"/>
      <selection pane="bottomRight" sqref="A1:J44"/>
    </sheetView>
  </sheetViews>
  <sheetFormatPr defaultColWidth="11.42578125" defaultRowHeight="20.100000000000001" customHeight="1" x14ac:dyDescent="0.2"/>
  <cols>
    <col min="1" max="1" width="19.140625" style="66" customWidth="1"/>
    <col min="2" max="3" width="11.28515625" style="66" customWidth="1"/>
    <col min="4" max="4" width="7.28515625" style="66" customWidth="1"/>
    <col min="5" max="6" width="11.28515625" style="66" customWidth="1"/>
    <col min="7" max="7" width="8.85546875" style="66" customWidth="1"/>
    <col min="8" max="9" width="11.28515625" style="66" customWidth="1"/>
    <col min="10" max="10" width="7.28515625" style="66" customWidth="1"/>
    <col min="11" max="11" width="9.28515625" style="66" customWidth="1"/>
    <col min="12" max="12" width="8.85546875" style="66" customWidth="1"/>
    <col min="13" max="13" width="7.85546875" style="66" customWidth="1"/>
    <col min="14" max="14" width="11.140625" style="66" customWidth="1"/>
    <col min="15" max="19" width="7.85546875" style="66" customWidth="1"/>
    <col min="20" max="233" width="11.42578125" style="66" customWidth="1"/>
  </cols>
  <sheetData>
    <row r="1" spans="1:19" ht="34.5" customHeight="1" x14ac:dyDescent="0.2">
      <c r="A1" s="691"/>
      <c r="B1" s="691"/>
      <c r="C1" s="691"/>
      <c r="D1" s="691"/>
      <c r="E1" s="691"/>
      <c r="F1" s="691"/>
      <c r="G1" s="691"/>
      <c r="H1" s="691"/>
      <c r="I1" s="691"/>
      <c r="J1" s="691"/>
      <c r="K1" s="67"/>
      <c r="L1" s="67"/>
      <c r="M1" s="67"/>
      <c r="N1" s="67"/>
      <c r="O1" s="67"/>
      <c r="P1" s="67"/>
      <c r="Q1" s="67"/>
      <c r="R1" s="67"/>
      <c r="S1" s="67"/>
    </row>
    <row r="2" spans="1:19" ht="15.6" customHeight="1" x14ac:dyDescent="0.2">
      <c r="A2" s="691" t="s">
        <v>145</v>
      </c>
      <c r="B2" s="691"/>
      <c r="C2" s="691"/>
      <c r="D2" s="691"/>
      <c r="E2" s="691"/>
      <c r="F2" s="691"/>
      <c r="G2" s="691"/>
      <c r="H2" s="691"/>
      <c r="I2" s="691"/>
      <c r="J2" s="691"/>
      <c r="K2" s="67"/>
      <c r="L2" s="67"/>
      <c r="M2" s="67"/>
      <c r="N2" s="67"/>
      <c r="O2" s="67"/>
      <c r="P2" s="67"/>
      <c r="Q2" s="67"/>
      <c r="R2" s="67"/>
      <c r="S2" s="67"/>
    </row>
    <row r="3" spans="1:19" ht="15.6" customHeight="1" x14ac:dyDescent="0.2">
      <c r="A3" s="691" t="s">
        <v>140</v>
      </c>
      <c r="B3" s="691"/>
      <c r="C3" s="691"/>
      <c r="D3" s="691"/>
      <c r="E3" s="691"/>
      <c r="F3" s="691"/>
      <c r="G3" s="691"/>
      <c r="H3" s="691"/>
      <c r="I3" s="691"/>
      <c r="J3" s="691"/>
      <c r="K3" s="67"/>
      <c r="L3" s="67"/>
      <c r="M3" s="67"/>
      <c r="N3" s="67"/>
      <c r="O3" s="67"/>
      <c r="P3" s="67"/>
      <c r="Q3" s="67"/>
      <c r="R3" s="67"/>
      <c r="S3" s="67"/>
    </row>
    <row r="4" spans="1:19" ht="15.6" customHeight="1" x14ac:dyDescent="0.2">
      <c r="A4" s="691" t="s">
        <v>0</v>
      </c>
      <c r="B4" s="691"/>
      <c r="C4" s="691"/>
      <c r="D4" s="691"/>
      <c r="E4" s="691"/>
      <c r="F4" s="691"/>
      <c r="G4" s="691"/>
      <c r="H4" s="691"/>
      <c r="I4" s="691"/>
      <c r="J4" s="691"/>
      <c r="K4" s="67"/>
      <c r="L4" s="67"/>
      <c r="M4" s="67"/>
      <c r="N4" s="67"/>
      <c r="O4" s="67"/>
      <c r="P4" s="67"/>
      <c r="Q4" s="67"/>
      <c r="R4" s="67"/>
      <c r="S4" s="67"/>
    </row>
    <row r="5" spans="1:19" ht="25.15" customHeight="1" x14ac:dyDescent="0.2">
      <c r="A5" s="698" t="s">
        <v>65</v>
      </c>
      <c r="B5" s="700" t="s">
        <v>66</v>
      </c>
      <c r="C5" s="700"/>
      <c r="D5" s="700"/>
      <c r="E5" s="701" t="s">
        <v>67</v>
      </c>
      <c r="F5" s="701"/>
      <c r="G5" s="701"/>
      <c r="H5" s="700" t="s">
        <v>68</v>
      </c>
      <c r="I5" s="700"/>
      <c r="J5" s="700"/>
      <c r="K5" s="108"/>
      <c r="L5" s="108"/>
      <c r="M5" s="108"/>
      <c r="N5" s="108"/>
      <c r="O5" s="108"/>
      <c r="P5" s="108"/>
      <c r="Q5" s="108"/>
      <c r="R5" s="108"/>
      <c r="S5" s="108"/>
    </row>
    <row r="6" spans="1:19" ht="20.45" customHeight="1" x14ac:dyDescent="0.2">
      <c r="A6" s="698"/>
      <c r="B6" s="553" t="s">
        <v>2</v>
      </c>
      <c r="C6" s="553" t="s">
        <v>4</v>
      </c>
      <c r="D6" s="553" t="s">
        <v>69</v>
      </c>
      <c r="E6" s="553" t="s">
        <v>2</v>
      </c>
      <c r="F6" s="553" t="s">
        <v>4</v>
      </c>
      <c r="G6" s="553" t="s">
        <v>69</v>
      </c>
      <c r="H6" s="553" t="s">
        <v>2</v>
      </c>
      <c r="I6" s="553" t="s">
        <v>4</v>
      </c>
      <c r="J6" s="553" t="s">
        <v>69</v>
      </c>
      <c r="K6" s="68"/>
      <c r="L6" s="68"/>
      <c r="M6" s="68"/>
      <c r="N6" s="68"/>
      <c r="O6" s="68"/>
      <c r="P6" s="68"/>
      <c r="Q6" s="68"/>
      <c r="R6" s="68"/>
      <c r="S6" s="68"/>
    </row>
    <row r="7" spans="1:19" ht="13.15" customHeight="1" x14ac:dyDescent="0.2">
      <c r="A7" s="699"/>
      <c r="B7" s="558" t="s">
        <v>70</v>
      </c>
      <c r="C7" s="557" t="s">
        <v>71</v>
      </c>
      <c r="D7" s="555" t="s">
        <v>72</v>
      </c>
      <c r="E7" s="556" t="s">
        <v>73</v>
      </c>
      <c r="F7" s="556" t="s">
        <v>74</v>
      </c>
      <c r="G7" s="557" t="s">
        <v>75</v>
      </c>
      <c r="H7" s="557" t="s">
        <v>76</v>
      </c>
      <c r="I7" s="555" t="s">
        <v>77</v>
      </c>
      <c r="J7" s="556" t="s">
        <v>78</v>
      </c>
      <c r="K7" s="559"/>
      <c r="L7" s="68"/>
      <c r="M7" s="68"/>
      <c r="N7" s="68"/>
      <c r="O7" s="68"/>
      <c r="P7" s="68"/>
      <c r="Q7" s="68"/>
      <c r="R7" s="68"/>
      <c r="S7" s="68"/>
    </row>
    <row r="8" spans="1:19" ht="15.6" customHeight="1" x14ac:dyDescent="0.2">
      <c r="A8" s="474" t="s">
        <v>79</v>
      </c>
      <c r="B8" s="524">
        <v>126.9</v>
      </c>
      <c r="C8" s="524">
        <v>112.2</v>
      </c>
      <c r="D8" s="524">
        <v>-11.6</v>
      </c>
      <c r="E8" s="525">
        <v>6153.2592592592591</v>
      </c>
      <c r="F8" s="525">
        <v>6083.0392156862745</v>
      </c>
      <c r="G8" s="524">
        <v>-1.1000000000000001</v>
      </c>
      <c r="H8" s="524">
        <v>780.9</v>
      </c>
      <c r="I8" s="524">
        <v>682.6</v>
      </c>
      <c r="J8" s="524">
        <v>-12.6</v>
      </c>
      <c r="K8" s="116"/>
      <c r="L8" s="178"/>
      <c r="M8" s="178"/>
      <c r="N8" s="116"/>
      <c r="O8" s="116"/>
      <c r="P8" s="115"/>
      <c r="Q8" s="115"/>
      <c r="R8" s="115"/>
      <c r="S8" s="115"/>
    </row>
    <row r="9" spans="1:19" ht="15.6" customHeight="1" x14ac:dyDescent="0.2">
      <c r="A9" s="501" t="s">
        <v>80</v>
      </c>
      <c r="B9" s="549">
        <v>12.5</v>
      </c>
      <c r="C9" s="549">
        <v>12</v>
      </c>
      <c r="D9" s="560">
        <v>-4</v>
      </c>
      <c r="E9" s="502">
        <v>7250</v>
      </c>
      <c r="F9" s="502">
        <v>7155</v>
      </c>
      <c r="G9" s="498">
        <v>-1.3</v>
      </c>
      <c r="H9" s="500">
        <v>90.6</v>
      </c>
      <c r="I9" s="500">
        <v>85.9</v>
      </c>
      <c r="J9" s="500">
        <v>-5.2</v>
      </c>
      <c r="K9" s="171"/>
      <c r="L9" s="160"/>
      <c r="M9" s="160"/>
      <c r="N9" s="123"/>
      <c r="O9" s="123"/>
      <c r="P9" s="122"/>
      <c r="Q9" s="122"/>
      <c r="R9" s="122"/>
      <c r="S9" s="122"/>
    </row>
    <row r="10" spans="1:19" ht="15.6" hidden="1" customHeight="1" x14ac:dyDescent="0.2">
      <c r="A10" s="501" t="s">
        <v>81</v>
      </c>
      <c r="B10" s="549">
        <v>0</v>
      </c>
      <c r="C10" s="500">
        <v>0</v>
      </c>
      <c r="D10" s="560">
        <v>0</v>
      </c>
      <c r="E10" s="499">
        <v>0</v>
      </c>
      <c r="F10" s="499">
        <v>0</v>
      </c>
      <c r="G10" s="498">
        <v>0</v>
      </c>
      <c r="H10" s="500">
        <v>0</v>
      </c>
      <c r="I10" s="500">
        <v>0</v>
      </c>
      <c r="J10" s="500">
        <v>0</v>
      </c>
      <c r="K10" s="123"/>
      <c r="L10" s="160"/>
      <c r="M10" s="160"/>
      <c r="N10" s="123"/>
      <c r="O10" s="123"/>
      <c r="P10" s="122"/>
      <c r="Q10" s="122"/>
      <c r="R10" s="122"/>
      <c r="S10" s="122"/>
    </row>
    <row r="11" spans="1:19" ht="15.6" hidden="1" customHeight="1" x14ac:dyDescent="0.2">
      <c r="A11" s="501" t="s">
        <v>82</v>
      </c>
      <c r="B11" s="549">
        <v>0</v>
      </c>
      <c r="C11" s="500">
        <v>0</v>
      </c>
      <c r="D11" s="560">
        <v>0</v>
      </c>
      <c r="E11" s="499">
        <v>0</v>
      </c>
      <c r="F11" s="499">
        <v>0</v>
      </c>
      <c r="G11" s="498">
        <v>0</v>
      </c>
      <c r="H11" s="500">
        <v>0</v>
      </c>
      <c r="I11" s="500">
        <v>0</v>
      </c>
      <c r="J11" s="500">
        <v>0</v>
      </c>
      <c r="K11" s="123"/>
      <c r="L11" s="160"/>
      <c r="M11" s="160"/>
      <c r="N11" s="123"/>
      <c r="O11" s="123"/>
      <c r="P11" s="122"/>
      <c r="Q11" s="122"/>
      <c r="R11" s="122"/>
      <c r="S11" s="122"/>
    </row>
    <row r="12" spans="1:19" ht="15.6" hidden="1" customHeight="1" x14ac:dyDescent="0.2">
      <c r="A12" s="501" t="s">
        <v>83</v>
      </c>
      <c r="B12" s="549">
        <v>0</v>
      </c>
      <c r="C12" s="500">
        <v>0</v>
      </c>
      <c r="D12" s="560">
        <v>0</v>
      </c>
      <c r="E12" s="499">
        <v>0</v>
      </c>
      <c r="F12" s="499">
        <v>0</v>
      </c>
      <c r="G12" s="498">
        <v>0</v>
      </c>
      <c r="H12" s="500">
        <v>0</v>
      </c>
      <c r="I12" s="500">
        <v>0</v>
      </c>
      <c r="J12" s="500">
        <v>0</v>
      </c>
      <c r="K12" s="123"/>
      <c r="L12" s="160"/>
      <c r="M12" s="160"/>
      <c r="N12" s="123"/>
      <c r="O12" s="123"/>
      <c r="P12" s="122"/>
      <c r="Q12" s="122"/>
      <c r="R12" s="122"/>
      <c r="S12" s="122"/>
    </row>
    <row r="13" spans="1:19" ht="15.6" hidden="1" customHeight="1" x14ac:dyDescent="0.2">
      <c r="A13" s="501" t="s">
        <v>84</v>
      </c>
      <c r="B13" s="549">
        <v>0</v>
      </c>
      <c r="C13" s="500">
        <v>0</v>
      </c>
      <c r="D13" s="560">
        <v>0</v>
      </c>
      <c r="E13" s="499">
        <v>0</v>
      </c>
      <c r="F13" s="499">
        <v>0</v>
      </c>
      <c r="G13" s="498">
        <v>0</v>
      </c>
      <c r="H13" s="500">
        <v>0</v>
      </c>
      <c r="I13" s="500">
        <v>0</v>
      </c>
      <c r="J13" s="500">
        <v>0</v>
      </c>
      <c r="K13" s="123"/>
      <c r="L13" s="160"/>
      <c r="M13" s="160"/>
      <c r="N13" s="123"/>
      <c r="O13" s="123"/>
      <c r="P13" s="122"/>
      <c r="Q13" s="122"/>
      <c r="R13" s="122"/>
      <c r="S13" s="122"/>
    </row>
    <row r="14" spans="1:19" ht="15.6" customHeight="1" x14ac:dyDescent="0.2">
      <c r="A14" s="501" t="s">
        <v>85</v>
      </c>
      <c r="B14" s="549">
        <v>5.5</v>
      </c>
      <c r="C14" s="549">
        <v>5.5</v>
      </c>
      <c r="D14" s="560">
        <v>0</v>
      </c>
      <c r="E14" s="499">
        <v>6121</v>
      </c>
      <c r="F14" s="499">
        <v>6121</v>
      </c>
      <c r="G14" s="498">
        <v>0</v>
      </c>
      <c r="H14" s="500">
        <v>33.700000000000003</v>
      </c>
      <c r="I14" s="500">
        <v>33.700000000000003</v>
      </c>
      <c r="J14" s="500">
        <v>0</v>
      </c>
      <c r="L14" s="160"/>
      <c r="M14" s="160"/>
      <c r="N14" s="123"/>
      <c r="O14" s="123"/>
      <c r="P14" s="122"/>
      <c r="Q14" s="180"/>
      <c r="R14" s="122"/>
      <c r="S14" s="122"/>
    </row>
    <row r="15" spans="1:19" ht="14.45" customHeight="1" x14ac:dyDescent="0.2">
      <c r="A15" s="501" t="s">
        <v>86</v>
      </c>
      <c r="B15" s="549">
        <v>108.9</v>
      </c>
      <c r="C15" s="500">
        <v>94.7</v>
      </c>
      <c r="D15" s="560">
        <v>-13</v>
      </c>
      <c r="E15" s="499">
        <v>6029</v>
      </c>
      <c r="F15" s="502">
        <v>5945</v>
      </c>
      <c r="G15" s="498">
        <v>-1.4</v>
      </c>
      <c r="H15" s="500">
        <v>656.6</v>
      </c>
      <c r="I15" s="500">
        <v>563</v>
      </c>
      <c r="J15" s="500">
        <v>-14.3</v>
      </c>
      <c r="K15" s="160"/>
      <c r="L15" s="160"/>
      <c r="M15" s="160"/>
      <c r="N15" s="160"/>
      <c r="O15" s="123"/>
      <c r="P15" s="122"/>
      <c r="Q15" s="180"/>
      <c r="R15" s="122"/>
      <c r="S15" s="122"/>
    </row>
    <row r="16" spans="1:19" ht="15.6" customHeight="1" x14ac:dyDescent="0.2">
      <c r="A16" s="474" t="s">
        <v>87</v>
      </c>
      <c r="B16" s="524">
        <v>19.899999999999999</v>
      </c>
      <c r="C16" s="524">
        <v>20.900000000000002</v>
      </c>
      <c r="D16" s="524">
        <v>5</v>
      </c>
      <c r="E16" s="476">
        <v>6328.1507537688449</v>
      </c>
      <c r="F16" s="476">
        <v>5881.1100478468888</v>
      </c>
      <c r="G16" s="524">
        <v>-7.1</v>
      </c>
      <c r="H16" s="524">
        <v>126</v>
      </c>
      <c r="I16" s="524">
        <v>122.9</v>
      </c>
      <c r="J16" s="524">
        <v>-2.5</v>
      </c>
      <c r="K16" s="116"/>
      <c r="L16" s="160"/>
      <c r="M16" s="178"/>
      <c r="N16" s="178"/>
      <c r="O16" s="116"/>
      <c r="P16" s="115"/>
      <c r="Q16" s="181"/>
      <c r="R16" s="115"/>
      <c r="S16" s="115"/>
    </row>
    <row r="17" spans="1:19" ht="15.6" customHeight="1" x14ac:dyDescent="0.2">
      <c r="A17" s="501" t="s">
        <v>88</v>
      </c>
      <c r="B17" s="549">
        <v>2.6</v>
      </c>
      <c r="C17" s="500">
        <v>5.2</v>
      </c>
      <c r="D17" s="498">
        <v>100</v>
      </c>
      <c r="E17" s="502">
        <v>6000</v>
      </c>
      <c r="F17" s="502">
        <v>5912</v>
      </c>
      <c r="G17" s="498">
        <v>-1.5</v>
      </c>
      <c r="H17" s="500">
        <v>15.6</v>
      </c>
      <c r="I17" s="500">
        <v>30.7</v>
      </c>
      <c r="J17" s="500">
        <v>96.8</v>
      </c>
      <c r="K17" s="182"/>
      <c r="L17" s="183"/>
      <c r="M17" s="160"/>
      <c r="N17" s="160"/>
      <c r="O17" s="173"/>
      <c r="P17" s="122"/>
      <c r="Q17" s="180"/>
      <c r="R17" s="122"/>
      <c r="S17" s="122"/>
    </row>
    <row r="18" spans="1:19" ht="15.6" customHeight="1" x14ac:dyDescent="0.2">
      <c r="A18" s="501" t="s">
        <v>89</v>
      </c>
      <c r="B18" s="549">
        <v>4.8</v>
      </c>
      <c r="C18" s="500">
        <v>4.8</v>
      </c>
      <c r="D18" s="498">
        <v>0</v>
      </c>
      <c r="E18" s="502">
        <v>4517</v>
      </c>
      <c r="F18" s="502">
        <v>4517</v>
      </c>
      <c r="G18" s="498">
        <v>0</v>
      </c>
      <c r="H18" s="500">
        <v>21.7</v>
      </c>
      <c r="I18" s="500">
        <v>21.7</v>
      </c>
      <c r="J18" s="500">
        <v>0</v>
      </c>
      <c r="L18" s="160"/>
      <c r="M18" s="160"/>
      <c r="N18" s="160"/>
      <c r="O18" s="123"/>
      <c r="P18" s="122"/>
      <c r="Q18" s="180"/>
      <c r="R18" s="122"/>
      <c r="S18" s="122"/>
    </row>
    <row r="19" spans="1:19" ht="15.6" customHeight="1" x14ac:dyDescent="0.2">
      <c r="A19" s="501" t="s">
        <v>90</v>
      </c>
      <c r="B19" s="549">
        <v>2.2999999999999998</v>
      </c>
      <c r="C19" s="500">
        <v>2.2999999999999998</v>
      </c>
      <c r="D19" s="498">
        <v>0</v>
      </c>
      <c r="E19" s="502">
        <v>5947</v>
      </c>
      <c r="F19" s="502">
        <v>6304</v>
      </c>
      <c r="G19" s="498">
        <v>6</v>
      </c>
      <c r="H19" s="500">
        <v>13.7</v>
      </c>
      <c r="I19" s="500">
        <v>14.5</v>
      </c>
      <c r="J19" s="500">
        <v>5.8</v>
      </c>
      <c r="K19" s="123"/>
      <c r="L19" s="160"/>
      <c r="M19" s="160"/>
      <c r="N19" s="160"/>
      <c r="O19" s="123"/>
      <c r="P19" s="122"/>
      <c r="Q19" s="180"/>
      <c r="R19" s="122"/>
      <c r="S19" s="122"/>
    </row>
    <row r="20" spans="1:19" ht="15.6" customHeight="1" x14ac:dyDescent="0.2">
      <c r="A20" s="501" t="s">
        <v>91</v>
      </c>
      <c r="B20" s="549">
        <v>0.9</v>
      </c>
      <c r="C20" s="500">
        <v>0.9</v>
      </c>
      <c r="D20" s="498">
        <v>0</v>
      </c>
      <c r="E20" s="502">
        <v>3665</v>
      </c>
      <c r="F20" s="502">
        <v>3665</v>
      </c>
      <c r="G20" s="498">
        <v>0</v>
      </c>
      <c r="H20" s="500">
        <v>3.3</v>
      </c>
      <c r="I20" s="500">
        <v>3.3</v>
      </c>
      <c r="J20" s="500">
        <v>0</v>
      </c>
      <c r="K20" s="160"/>
      <c r="L20" s="160"/>
      <c r="M20" s="160"/>
      <c r="N20" s="123"/>
      <c r="O20" s="123"/>
      <c r="P20" s="122"/>
      <c r="Q20" s="122"/>
      <c r="R20" s="122"/>
      <c r="S20" s="122"/>
    </row>
    <row r="21" spans="1:19" ht="15.6" hidden="1" customHeight="1" x14ac:dyDescent="0.2">
      <c r="A21" s="501" t="s">
        <v>92</v>
      </c>
      <c r="B21" s="549">
        <v>0</v>
      </c>
      <c r="C21" s="500">
        <v>0</v>
      </c>
      <c r="D21" s="498">
        <v>0</v>
      </c>
      <c r="E21" s="502">
        <v>0</v>
      </c>
      <c r="F21" s="502">
        <v>0</v>
      </c>
      <c r="G21" s="498">
        <v>0</v>
      </c>
      <c r="H21" s="500">
        <v>0</v>
      </c>
      <c r="I21" s="500">
        <v>0</v>
      </c>
      <c r="J21" s="500">
        <v>0</v>
      </c>
      <c r="K21" s="160"/>
      <c r="L21" s="160"/>
      <c r="M21" s="160"/>
      <c r="N21" s="123"/>
      <c r="O21" s="123"/>
      <c r="P21" s="122"/>
      <c r="Q21" s="122"/>
      <c r="R21" s="122"/>
      <c r="S21" s="122"/>
    </row>
    <row r="22" spans="1:19" ht="15.6" customHeight="1" x14ac:dyDescent="0.2">
      <c r="A22" s="501" t="s">
        <v>93</v>
      </c>
      <c r="B22" s="549">
        <v>0.4</v>
      </c>
      <c r="C22" s="500">
        <v>0.2</v>
      </c>
      <c r="D22" s="498">
        <v>-47.5</v>
      </c>
      <c r="E22" s="502">
        <v>8000</v>
      </c>
      <c r="F22" s="502">
        <v>7200</v>
      </c>
      <c r="G22" s="498">
        <v>-10</v>
      </c>
      <c r="H22" s="500">
        <v>3.2</v>
      </c>
      <c r="I22" s="500">
        <v>1.4</v>
      </c>
      <c r="J22" s="500">
        <v>-56.3</v>
      </c>
      <c r="K22" s="160"/>
      <c r="L22" s="160"/>
      <c r="M22" s="160"/>
      <c r="N22" s="123"/>
      <c r="O22" s="123"/>
      <c r="P22" s="122"/>
      <c r="Q22" s="122"/>
      <c r="R22" s="122"/>
      <c r="S22" s="122"/>
    </row>
    <row r="23" spans="1:19" ht="15.6" customHeight="1" x14ac:dyDescent="0.2">
      <c r="A23" s="501" t="s">
        <v>94</v>
      </c>
      <c r="B23" s="549">
        <v>3.1</v>
      </c>
      <c r="C23" s="500">
        <v>1.8</v>
      </c>
      <c r="D23" s="470">
        <v>-41.9</v>
      </c>
      <c r="E23" s="502">
        <v>7700</v>
      </c>
      <c r="F23" s="502">
        <v>5500</v>
      </c>
      <c r="G23" s="498">
        <v>-28.6</v>
      </c>
      <c r="H23" s="500">
        <v>23.9</v>
      </c>
      <c r="I23" s="500">
        <v>9.9</v>
      </c>
      <c r="J23" s="500">
        <v>-58.6</v>
      </c>
      <c r="K23" s="395"/>
      <c r="L23" s="160"/>
      <c r="M23" s="160"/>
      <c r="N23" s="171"/>
      <c r="O23" s="123"/>
      <c r="P23" s="122"/>
      <c r="Q23" s="122"/>
      <c r="R23" s="122"/>
      <c r="S23" s="122"/>
    </row>
    <row r="24" spans="1:19" ht="15.6" customHeight="1" x14ac:dyDescent="0.2">
      <c r="A24" s="501" t="s">
        <v>95</v>
      </c>
      <c r="B24" s="549">
        <v>5.8</v>
      </c>
      <c r="C24" s="549">
        <v>5.7</v>
      </c>
      <c r="D24" s="498">
        <v>-1.7</v>
      </c>
      <c r="E24" s="502">
        <v>7690</v>
      </c>
      <c r="F24" s="502">
        <v>7255</v>
      </c>
      <c r="G24" s="560">
        <v>-5.7</v>
      </c>
      <c r="H24" s="468">
        <v>44.6</v>
      </c>
      <c r="I24" s="468">
        <v>41.4</v>
      </c>
      <c r="J24" s="468">
        <v>-7.2</v>
      </c>
      <c r="K24" s="410"/>
      <c r="L24" s="160"/>
      <c r="M24" s="160"/>
      <c r="N24" s="123"/>
      <c r="O24" s="123"/>
      <c r="P24" s="122"/>
      <c r="Q24" s="122"/>
      <c r="R24" s="122"/>
      <c r="S24" s="122"/>
    </row>
    <row r="25" spans="1:19" ht="15.6" hidden="1" customHeight="1" x14ac:dyDescent="0.2">
      <c r="A25" s="501" t="s">
        <v>96</v>
      </c>
      <c r="B25" s="549">
        <v>0</v>
      </c>
      <c r="C25" s="500">
        <v>0</v>
      </c>
      <c r="D25" s="498">
        <v>0</v>
      </c>
      <c r="E25" s="502">
        <v>0</v>
      </c>
      <c r="F25" s="502">
        <v>0</v>
      </c>
      <c r="G25" s="498">
        <v>0</v>
      </c>
      <c r="H25" s="500">
        <v>0</v>
      </c>
      <c r="I25" s="500">
        <v>0</v>
      </c>
      <c r="J25" s="500">
        <v>0</v>
      </c>
      <c r="K25" s="160"/>
      <c r="L25" s="160"/>
      <c r="M25" s="160"/>
      <c r="N25" s="123"/>
      <c r="O25" s="123"/>
      <c r="P25" s="122"/>
      <c r="Q25" s="122"/>
      <c r="R25" s="122"/>
      <c r="S25" s="122"/>
    </row>
    <row r="26" spans="1:19" ht="15.6" customHeight="1" x14ac:dyDescent="0.2">
      <c r="A26" s="474" t="s">
        <v>97</v>
      </c>
      <c r="B26" s="524">
        <v>37.4</v>
      </c>
      <c r="C26" s="524">
        <v>36.200000000000003</v>
      </c>
      <c r="D26" s="524">
        <v>-3.2</v>
      </c>
      <c r="E26" s="476">
        <v>5710.909090909091</v>
      </c>
      <c r="F26" s="476">
        <v>5114.544198895027</v>
      </c>
      <c r="G26" s="524">
        <v>-10.4</v>
      </c>
      <c r="H26" s="524">
        <v>213.6</v>
      </c>
      <c r="I26" s="524">
        <v>185.1</v>
      </c>
      <c r="J26" s="524">
        <v>-13.3</v>
      </c>
      <c r="K26" s="183"/>
      <c r="L26" s="160"/>
      <c r="M26" s="178"/>
      <c r="N26" s="116"/>
      <c r="O26" s="116"/>
      <c r="P26" s="115"/>
      <c r="Q26" s="115"/>
      <c r="R26" s="115"/>
      <c r="S26" s="115"/>
    </row>
    <row r="27" spans="1:19" ht="15.6" customHeight="1" x14ac:dyDescent="0.2">
      <c r="A27" s="501" t="s">
        <v>98</v>
      </c>
      <c r="B27" s="549">
        <v>8.5</v>
      </c>
      <c r="C27" s="500">
        <v>8.5</v>
      </c>
      <c r="D27" s="498">
        <v>0</v>
      </c>
      <c r="E27" s="502">
        <v>3028</v>
      </c>
      <c r="F27" s="502">
        <v>2975</v>
      </c>
      <c r="G27" s="498">
        <v>-1.8</v>
      </c>
      <c r="H27" s="500">
        <v>25.7</v>
      </c>
      <c r="I27" s="500">
        <v>25.3</v>
      </c>
      <c r="J27" s="500">
        <v>-1.6</v>
      </c>
      <c r="L27" s="160"/>
      <c r="M27" s="160"/>
      <c r="N27" s="123"/>
      <c r="O27" s="123"/>
      <c r="P27" s="122"/>
      <c r="Q27" s="122"/>
      <c r="R27" s="122"/>
      <c r="S27" s="122"/>
    </row>
    <row r="28" spans="1:19" ht="15" customHeight="1" x14ac:dyDescent="0.2">
      <c r="A28" s="501" t="s">
        <v>99</v>
      </c>
      <c r="B28" s="549">
        <v>10.7</v>
      </c>
      <c r="C28" s="500">
        <v>11.8</v>
      </c>
      <c r="D28" s="498">
        <v>10.3</v>
      </c>
      <c r="E28" s="502">
        <v>6500</v>
      </c>
      <c r="F28" s="502">
        <v>6484</v>
      </c>
      <c r="G28" s="498">
        <v>-0.2</v>
      </c>
      <c r="H28" s="500">
        <v>69.599999999999994</v>
      </c>
      <c r="I28" s="500">
        <v>76.5</v>
      </c>
      <c r="J28" s="500">
        <v>9.9</v>
      </c>
      <c r="K28" s="160"/>
      <c r="L28" s="160"/>
      <c r="M28" s="160"/>
      <c r="N28" s="123"/>
      <c r="O28" s="123"/>
      <c r="P28" s="122"/>
      <c r="Q28" s="122"/>
      <c r="R28" s="122"/>
      <c r="S28" s="122"/>
    </row>
    <row r="29" spans="1:19" ht="15.6" customHeight="1" x14ac:dyDescent="0.2">
      <c r="A29" s="501" t="s">
        <v>100</v>
      </c>
      <c r="B29" s="549">
        <v>18.2</v>
      </c>
      <c r="C29" s="500">
        <v>15.9</v>
      </c>
      <c r="D29" s="498">
        <v>-12.6</v>
      </c>
      <c r="E29" s="502">
        <v>6500</v>
      </c>
      <c r="F29" s="502">
        <v>5242</v>
      </c>
      <c r="G29" s="498">
        <v>-19.399999999999999</v>
      </c>
      <c r="H29" s="500">
        <v>118.3</v>
      </c>
      <c r="I29" s="500">
        <v>83.3</v>
      </c>
      <c r="J29" s="500">
        <v>-29.6</v>
      </c>
      <c r="K29" s="171"/>
      <c r="L29" s="160"/>
      <c r="M29" s="160"/>
      <c r="N29" s="123"/>
      <c r="O29" s="123"/>
      <c r="P29" s="396"/>
      <c r="Q29" s="122"/>
      <c r="R29" s="122"/>
      <c r="S29" s="122"/>
    </row>
    <row r="30" spans="1:19" ht="15.6" hidden="1" customHeight="1" x14ac:dyDescent="0.2">
      <c r="A30" s="501" t="s">
        <v>101</v>
      </c>
      <c r="B30" s="549">
        <v>0</v>
      </c>
      <c r="C30" s="500">
        <v>0</v>
      </c>
      <c r="D30" s="498">
        <v>0</v>
      </c>
      <c r="E30" s="502">
        <v>0</v>
      </c>
      <c r="F30" s="502">
        <v>0</v>
      </c>
      <c r="G30" s="498">
        <v>0</v>
      </c>
      <c r="H30" s="500">
        <v>0</v>
      </c>
      <c r="I30" s="500">
        <v>0</v>
      </c>
      <c r="J30" s="500">
        <v>0</v>
      </c>
      <c r="K30" s="123"/>
      <c r="L30" s="160"/>
      <c r="M30" s="160"/>
      <c r="N30" s="123"/>
      <c r="O30" s="123"/>
      <c r="P30" s="122"/>
      <c r="Q30" s="122"/>
      <c r="R30" s="122"/>
      <c r="S30" s="122"/>
    </row>
    <row r="31" spans="1:19" ht="15.6" customHeight="1" x14ac:dyDescent="0.2">
      <c r="A31" s="474" t="s">
        <v>102</v>
      </c>
      <c r="B31" s="524">
        <v>8</v>
      </c>
      <c r="C31" s="524">
        <v>8.4</v>
      </c>
      <c r="D31" s="524">
        <v>5</v>
      </c>
      <c r="E31" s="476">
        <v>5272.2375000000002</v>
      </c>
      <c r="F31" s="476">
        <v>5459.4523809523807</v>
      </c>
      <c r="G31" s="524">
        <v>3.6</v>
      </c>
      <c r="H31" s="524">
        <v>42.2</v>
      </c>
      <c r="I31" s="524">
        <v>45.9</v>
      </c>
      <c r="J31" s="524">
        <v>8.8000000000000007</v>
      </c>
      <c r="K31" s="185"/>
      <c r="L31" s="160"/>
      <c r="M31" s="178"/>
      <c r="N31" s="116"/>
      <c r="O31" s="116"/>
      <c r="P31" s="115"/>
      <c r="Q31" s="115"/>
      <c r="R31" s="115"/>
      <c r="S31" s="115"/>
    </row>
    <row r="32" spans="1:19" ht="15.6" customHeight="1" x14ac:dyDescent="0.2">
      <c r="A32" s="501" t="s">
        <v>103</v>
      </c>
      <c r="B32" s="549">
        <v>0.9</v>
      </c>
      <c r="C32" s="500">
        <v>1.3</v>
      </c>
      <c r="D32" s="498">
        <v>44.4</v>
      </c>
      <c r="E32" s="502">
        <v>6631</v>
      </c>
      <c r="F32" s="502">
        <v>5238</v>
      </c>
      <c r="G32" s="498">
        <v>-21</v>
      </c>
      <c r="H32" s="500">
        <v>6</v>
      </c>
      <c r="I32" s="500">
        <v>6.8</v>
      </c>
      <c r="J32" s="500">
        <v>13.3</v>
      </c>
      <c r="L32" s="160"/>
      <c r="M32" s="160"/>
      <c r="N32" s="123"/>
      <c r="O32" s="123"/>
      <c r="P32" s="122"/>
      <c r="Q32" s="122"/>
      <c r="R32" s="122"/>
      <c r="S32" s="122"/>
    </row>
    <row r="33" spans="1:19" ht="15.6" hidden="1" customHeight="1" x14ac:dyDescent="0.2">
      <c r="A33" s="501" t="s">
        <v>104</v>
      </c>
      <c r="B33" s="549">
        <v>0</v>
      </c>
      <c r="C33" s="500">
        <v>0</v>
      </c>
      <c r="D33" s="498">
        <v>0</v>
      </c>
      <c r="E33" s="502">
        <v>0</v>
      </c>
      <c r="F33" s="502">
        <v>0</v>
      </c>
      <c r="G33" s="498">
        <v>0</v>
      </c>
      <c r="H33" s="500">
        <v>0</v>
      </c>
      <c r="I33" s="500">
        <v>0</v>
      </c>
      <c r="J33" s="500">
        <v>0</v>
      </c>
      <c r="K33" s="171"/>
      <c r="L33" s="160"/>
      <c r="M33" s="160"/>
      <c r="N33" s="123"/>
      <c r="O33" s="123"/>
      <c r="P33" s="122"/>
      <c r="Q33" s="122"/>
      <c r="R33" s="122"/>
      <c r="S33" s="122"/>
    </row>
    <row r="34" spans="1:19" ht="15.6" hidden="1" customHeight="1" x14ac:dyDescent="0.2">
      <c r="A34" s="501" t="s">
        <v>105</v>
      </c>
      <c r="B34" s="549">
        <v>0</v>
      </c>
      <c r="C34" s="500">
        <v>0</v>
      </c>
      <c r="D34" s="498">
        <v>0</v>
      </c>
      <c r="E34" s="502">
        <v>0</v>
      </c>
      <c r="F34" s="502">
        <v>0</v>
      </c>
      <c r="G34" s="498">
        <v>0</v>
      </c>
      <c r="H34" s="500">
        <v>0</v>
      </c>
      <c r="I34" s="500">
        <v>0</v>
      </c>
      <c r="J34" s="500">
        <v>0</v>
      </c>
      <c r="K34" s="171"/>
      <c r="L34" s="160"/>
      <c r="M34" s="160"/>
      <c r="N34" s="123"/>
      <c r="O34" s="123"/>
      <c r="P34" s="122"/>
      <c r="Q34" s="122"/>
      <c r="R34" s="122"/>
      <c r="S34" s="122"/>
    </row>
    <row r="35" spans="1:19" ht="15.6" customHeight="1" x14ac:dyDescent="0.2">
      <c r="A35" s="501" t="s">
        <v>106</v>
      </c>
      <c r="B35" s="549">
        <v>7.1</v>
      </c>
      <c r="C35" s="500">
        <v>7.1</v>
      </c>
      <c r="D35" s="498">
        <v>0</v>
      </c>
      <c r="E35" s="502">
        <v>5100</v>
      </c>
      <c r="F35" s="502">
        <v>5500</v>
      </c>
      <c r="G35" s="498">
        <v>7.8</v>
      </c>
      <c r="H35" s="500">
        <v>36.200000000000003</v>
      </c>
      <c r="I35" s="500">
        <v>39.1</v>
      </c>
      <c r="J35" s="500">
        <v>8</v>
      </c>
      <c r="K35" s="171"/>
      <c r="L35" s="160"/>
      <c r="M35" s="160"/>
      <c r="N35" s="123"/>
      <c r="O35" s="123"/>
      <c r="P35" s="122"/>
      <c r="Q35" s="122"/>
      <c r="R35" s="122"/>
      <c r="S35" s="122"/>
    </row>
    <row r="36" spans="1:19" ht="15.6" customHeight="1" x14ac:dyDescent="0.2">
      <c r="A36" s="474" t="s">
        <v>107</v>
      </c>
      <c r="B36" s="524">
        <v>1113</v>
      </c>
      <c r="C36" s="524">
        <v>1124.4000000000001</v>
      </c>
      <c r="D36" s="524">
        <v>1</v>
      </c>
      <c r="E36" s="476">
        <v>8699.0287511230908</v>
      </c>
      <c r="F36" s="476">
        <v>7874.7127356812516</v>
      </c>
      <c r="G36" s="524">
        <v>-9.5</v>
      </c>
      <c r="H36" s="524">
        <v>9682</v>
      </c>
      <c r="I36" s="524">
        <v>8854.2999999999993</v>
      </c>
      <c r="J36" s="524">
        <v>-8.5</v>
      </c>
      <c r="K36" s="185"/>
      <c r="L36" s="160"/>
      <c r="M36" s="178"/>
      <c r="N36" s="116"/>
      <c r="O36" s="116"/>
      <c r="P36" s="115"/>
      <c r="Q36" s="115"/>
      <c r="R36" s="115"/>
      <c r="S36" s="115"/>
    </row>
    <row r="37" spans="1:19" ht="15.6" customHeight="1" x14ac:dyDescent="0.2">
      <c r="A37" s="501" t="s">
        <v>108</v>
      </c>
      <c r="B37" s="549">
        <v>18.399999999999999</v>
      </c>
      <c r="C37" s="500">
        <v>19.3</v>
      </c>
      <c r="D37" s="498">
        <v>4.9000000000000004</v>
      </c>
      <c r="E37" s="499">
        <v>8130</v>
      </c>
      <c r="F37" s="499">
        <v>7945</v>
      </c>
      <c r="G37" s="498">
        <v>-2.2999999999999998</v>
      </c>
      <c r="H37" s="500">
        <v>149.6</v>
      </c>
      <c r="I37" s="500">
        <v>153.30000000000001</v>
      </c>
      <c r="J37" s="500">
        <v>2.5</v>
      </c>
      <c r="K37" s="186"/>
      <c r="L37" s="160"/>
      <c r="M37" s="160"/>
      <c r="N37" s="123"/>
      <c r="O37" s="123"/>
      <c r="P37" s="122"/>
      <c r="Q37" s="122"/>
      <c r="R37" s="122"/>
      <c r="S37" s="122"/>
    </row>
    <row r="38" spans="1:19" ht="15.6" customHeight="1" x14ac:dyDescent="0.2">
      <c r="A38" s="501" t="s">
        <v>109</v>
      </c>
      <c r="B38" s="549">
        <v>148.6</v>
      </c>
      <c r="C38" s="500">
        <v>147.69999999999999</v>
      </c>
      <c r="D38" s="498">
        <v>-0.6</v>
      </c>
      <c r="E38" s="499">
        <v>8445</v>
      </c>
      <c r="F38" s="502">
        <v>8285</v>
      </c>
      <c r="G38" s="498">
        <v>-1.9</v>
      </c>
      <c r="H38" s="500">
        <v>1254.9000000000001</v>
      </c>
      <c r="I38" s="500">
        <v>1223.7</v>
      </c>
      <c r="J38" s="500">
        <v>-2.5</v>
      </c>
      <c r="K38" s="187"/>
      <c r="L38" s="160"/>
      <c r="M38" s="160"/>
      <c r="N38" s="123"/>
      <c r="O38" s="123"/>
      <c r="P38" s="122"/>
      <c r="Q38" s="122"/>
      <c r="R38" s="122"/>
      <c r="S38" s="122"/>
    </row>
    <row r="39" spans="1:19" ht="15.6" customHeight="1" x14ac:dyDescent="0.2">
      <c r="A39" s="501" t="s">
        <v>110</v>
      </c>
      <c r="B39" s="549">
        <v>946</v>
      </c>
      <c r="C39" s="500">
        <v>957.4</v>
      </c>
      <c r="D39" s="498">
        <v>1.2</v>
      </c>
      <c r="E39" s="499">
        <v>8750</v>
      </c>
      <c r="F39" s="502">
        <v>7810</v>
      </c>
      <c r="G39" s="498">
        <v>-10.7</v>
      </c>
      <c r="H39" s="500">
        <v>8277.5</v>
      </c>
      <c r="I39" s="500">
        <v>7477.3</v>
      </c>
      <c r="J39" s="500">
        <v>-9.6999999999999993</v>
      </c>
      <c r="K39" s="188"/>
      <c r="L39" s="189"/>
      <c r="M39" s="160"/>
      <c r="N39" s="123"/>
      <c r="O39" s="123"/>
      <c r="P39" s="122"/>
      <c r="Q39" s="122"/>
      <c r="R39" s="122"/>
      <c r="S39" s="122"/>
    </row>
    <row r="40" spans="1:19" ht="15.6" customHeight="1" x14ac:dyDescent="0.2">
      <c r="A40" s="474" t="s">
        <v>111</v>
      </c>
      <c r="B40" s="524">
        <v>146.80000000000001</v>
      </c>
      <c r="C40" s="524">
        <v>133.1</v>
      </c>
      <c r="D40" s="524">
        <v>-9.3000000000000007</v>
      </c>
      <c r="E40" s="525">
        <v>6176.9673024523154</v>
      </c>
      <c r="F40" s="525">
        <v>6051.3313298271978</v>
      </c>
      <c r="G40" s="524">
        <v>-2</v>
      </c>
      <c r="H40" s="524">
        <v>906.9</v>
      </c>
      <c r="I40" s="524">
        <v>805.5</v>
      </c>
      <c r="J40" s="524">
        <v>-11.2</v>
      </c>
      <c r="K40" s="116"/>
      <c r="L40" s="178"/>
      <c r="M40" s="178"/>
      <c r="N40" s="116"/>
      <c r="O40" s="116"/>
      <c r="P40" s="115"/>
      <c r="Q40" s="115"/>
      <c r="R40" s="115"/>
      <c r="S40" s="115"/>
    </row>
    <row r="41" spans="1:19" ht="15.6" customHeight="1" x14ac:dyDescent="0.2">
      <c r="A41" s="533" t="s">
        <v>112</v>
      </c>
      <c r="B41" s="534">
        <v>1158.4000000000001</v>
      </c>
      <c r="C41" s="534">
        <v>1169</v>
      </c>
      <c r="D41" s="534">
        <v>0.9</v>
      </c>
      <c r="E41" s="535">
        <v>8578.8888984806617</v>
      </c>
      <c r="F41" s="535">
        <v>7771.8844311377252</v>
      </c>
      <c r="G41" s="534">
        <v>-9.4</v>
      </c>
      <c r="H41" s="534">
        <v>9937.7999999999993</v>
      </c>
      <c r="I41" s="534">
        <v>9085.2999999999993</v>
      </c>
      <c r="J41" s="534">
        <v>-8.6</v>
      </c>
      <c r="K41" s="116"/>
      <c r="L41" s="178"/>
      <c r="M41" s="178"/>
      <c r="N41" s="116"/>
      <c r="O41" s="116"/>
      <c r="P41" s="115"/>
      <c r="Q41" s="115"/>
      <c r="R41" s="115"/>
      <c r="S41" s="115"/>
    </row>
    <row r="42" spans="1:19" ht="15.6" customHeight="1" x14ac:dyDescent="0.2">
      <c r="A42" s="508" t="s">
        <v>58</v>
      </c>
      <c r="B42" s="509">
        <v>1305.2</v>
      </c>
      <c r="C42" s="509">
        <v>1302.0999999999999</v>
      </c>
      <c r="D42" s="509">
        <v>-0.2</v>
      </c>
      <c r="E42" s="510">
        <v>8308.7371284094388</v>
      </c>
      <c r="F42" s="510">
        <v>7596.0103678672913</v>
      </c>
      <c r="G42" s="509">
        <v>-8.6</v>
      </c>
      <c r="H42" s="509">
        <v>10844.7</v>
      </c>
      <c r="I42" s="509">
        <v>9890.7999999999993</v>
      </c>
      <c r="J42" s="509">
        <v>-8.8000000000000007</v>
      </c>
      <c r="K42" s="116"/>
      <c r="L42" s="116"/>
      <c r="M42" s="116"/>
      <c r="N42" s="116"/>
      <c r="O42" s="116"/>
      <c r="P42" s="115"/>
      <c r="Q42" s="115"/>
      <c r="R42" s="115"/>
      <c r="S42" s="115"/>
    </row>
    <row r="43" spans="1:19" ht="15.6" customHeight="1" x14ac:dyDescent="0.2">
      <c r="A43" s="135" t="s">
        <v>5</v>
      </c>
    </row>
    <row r="44" spans="1:19" ht="15.6" customHeight="1" x14ac:dyDescent="0.2">
      <c r="A44" s="135" t="s">
        <v>6</v>
      </c>
    </row>
    <row r="46" spans="1:19" ht="20.100000000000001" customHeight="1" x14ac:dyDescent="0.2">
      <c r="H46" s="74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51"/>
  <sheetViews>
    <sheetView zoomScale="90" zoomScaleNormal="90" workbookViewId="0">
      <pane xSplit="1" ySplit="7" topLeftCell="B15" activePane="bottomRight" state="frozen"/>
      <selection pane="topRight"/>
      <selection pane="bottomLeft"/>
      <selection pane="bottomRight" activeCell="M11" sqref="M11"/>
    </sheetView>
  </sheetViews>
  <sheetFormatPr defaultColWidth="11.42578125" defaultRowHeight="20.100000000000001" customHeight="1" x14ac:dyDescent="0.2"/>
  <cols>
    <col min="1" max="1" width="19.140625" style="1" customWidth="1"/>
    <col min="2" max="3" width="11.28515625" style="1" customWidth="1"/>
    <col min="4" max="4" width="10.42578125" style="1" customWidth="1"/>
    <col min="5" max="6" width="11.28515625" style="1" customWidth="1"/>
    <col min="7" max="7" width="9.85546875" style="1" customWidth="1"/>
    <col min="8" max="9" width="11.28515625" style="1" customWidth="1"/>
    <col min="10" max="10" width="9.5703125" style="1" customWidth="1"/>
    <col min="11" max="11" width="8.85546875" style="1" customWidth="1"/>
    <col min="12" max="12" width="7.85546875" style="1" customWidth="1"/>
    <col min="13" max="13" width="15" style="1" customWidth="1"/>
    <col min="14" max="14" width="7.85546875" style="1" customWidth="1"/>
    <col min="15" max="15" width="11" style="1" customWidth="1"/>
    <col min="16" max="16" width="11.28515625" style="1" customWidth="1"/>
    <col min="17" max="17" width="7.85546875" style="1" customWidth="1"/>
    <col min="18" max="230" width="11.42578125" style="1" customWidth="1"/>
  </cols>
  <sheetData>
    <row r="1" spans="1:17" ht="33" customHeight="1" x14ac:dyDescent="0.2">
      <c r="A1" s="680"/>
      <c r="B1" s="680"/>
      <c r="C1" s="680"/>
      <c r="D1" s="680"/>
      <c r="E1" s="680"/>
      <c r="F1" s="680"/>
      <c r="G1" s="680"/>
      <c r="H1" s="680"/>
      <c r="I1" s="680"/>
      <c r="J1" s="680"/>
      <c r="K1" s="75"/>
      <c r="L1" s="75"/>
      <c r="M1" s="75"/>
      <c r="N1" s="75"/>
      <c r="O1" s="75"/>
      <c r="P1" s="75"/>
      <c r="Q1" s="75"/>
    </row>
    <row r="2" spans="1:17" ht="15.6" customHeight="1" x14ac:dyDescent="0.2">
      <c r="A2" s="680"/>
      <c r="B2" s="680"/>
      <c r="C2" s="680"/>
      <c r="D2" s="680"/>
      <c r="E2" s="680"/>
      <c r="F2" s="680"/>
      <c r="G2" s="680"/>
      <c r="H2" s="680"/>
      <c r="I2" s="680"/>
      <c r="J2" s="680"/>
      <c r="K2" s="75"/>
      <c r="L2" s="75"/>
      <c r="M2" s="75"/>
      <c r="N2" s="75"/>
      <c r="O2" s="75"/>
      <c r="P2" s="75"/>
      <c r="Q2" s="75"/>
    </row>
    <row r="3" spans="1:17" ht="15.6" customHeight="1" x14ac:dyDescent="0.2">
      <c r="A3" s="680"/>
      <c r="B3" s="680"/>
      <c r="C3" s="680"/>
      <c r="D3" s="680"/>
      <c r="E3" s="680"/>
      <c r="F3" s="680"/>
      <c r="G3" s="680"/>
      <c r="H3" s="680"/>
      <c r="I3" s="680"/>
      <c r="J3" s="680"/>
      <c r="K3" s="75"/>
      <c r="L3" s="75"/>
      <c r="M3" s="75"/>
      <c r="N3" s="75"/>
      <c r="O3" s="75"/>
      <c r="P3" s="75"/>
      <c r="Q3" s="75"/>
    </row>
    <row r="4" spans="1:17" ht="15.6" customHeight="1" x14ac:dyDescent="0.2">
      <c r="A4" s="680"/>
      <c r="B4" s="680"/>
      <c r="C4" s="680"/>
      <c r="D4" s="680"/>
      <c r="E4" s="680"/>
      <c r="F4" s="680"/>
      <c r="G4" s="680"/>
      <c r="H4" s="680"/>
      <c r="I4" s="680"/>
      <c r="J4" s="680"/>
      <c r="K4" s="75"/>
      <c r="L4" s="75"/>
      <c r="M4" s="75"/>
      <c r="N4" s="75"/>
      <c r="O4" s="75"/>
      <c r="P4" s="75"/>
      <c r="Q4" s="75"/>
    </row>
    <row r="5" spans="1:17" ht="20.100000000000001" customHeight="1" x14ac:dyDescent="0.2">
      <c r="A5" s="698" t="s">
        <v>65</v>
      </c>
      <c r="B5" s="703" t="s">
        <v>66</v>
      </c>
      <c r="C5" s="703"/>
      <c r="D5" s="703"/>
      <c r="E5" s="704" t="s">
        <v>67</v>
      </c>
      <c r="F5" s="704"/>
      <c r="G5" s="704"/>
      <c r="H5" s="703" t="s">
        <v>68</v>
      </c>
      <c r="I5" s="703"/>
      <c r="J5" s="703"/>
      <c r="K5" s="82"/>
      <c r="L5" s="82"/>
      <c r="M5" s="82"/>
      <c r="N5" s="82"/>
      <c r="O5" s="82"/>
      <c r="P5" s="82"/>
      <c r="Q5" s="82"/>
    </row>
    <row r="6" spans="1:17" ht="20.100000000000001" customHeight="1" x14ac:dyDescent="0.2">
      <c r="A6" s="702"/>
      <c r="B6" s="561" t="s">
        <v>2</v>
      </c>
      <c r="C6" s="562" t="s">
        <v>4</v>
      </c>
      <c r="D6" s="562" t="s">
        <v>69</v>
      </c>
      <c r="E6" s="562" t="s">
        <v>2</v>
      </c>
      <c r="F6" s="563" t="s">
        <v>4</v>
      </c>
      <c r="G6" s="562" t="s">
        <v>69</v>
      </c>
      <c r="H6" s="562" t="s">
        <v>2</v>
      </c>
      <c r="I6" s="562" t="s">
        <v>4</v>
      </c>
      <c r="J6" s="564" t="s">
        <v>69</v>
      </c>
      <c r="K6" s="191"/>
      <c r="L6" s="39"/>
      <c r="M6" s="39"/>
      <c r="N6" s="39"/>
      <c r="O6" s="39"/>
      <c r="P6" s="39"/>
      <c r="Q6" s="39"/>
    </row>
    <row r="7" spans="1:17" ht="20.100000000000001" customHeight="1" x14ac:dyDescent="0.2">
      <c r="A7" s="699"/>
      <c r="B7" s="565" t="s">
        <v>70</v>
      </c>
      <c r="C7" s="566" t="s">
        <v>71</v>
      </c>
      <c r="D7" s="567" t="s">
        <v>72</v>
      </c>
      <c r="E7" s="566" t="s">
        <v>73</v>
      </c>
      <c r="F7" s="557" t="s">
        <v>74</v>
      </c>
      <c r="G7" s="566" t="s">
        <v>75</v>
      </c>
      <c r="H7" s="566" t="s">
        <v>76</v>
      </c>
      <c r="I7" s="566" t="s">
        <v>77</v>
      </c>
      <c r="J7" s="567" t="s">
        <v>78</v>
      </c>
      <c r="K7" s="568"/>
      <c r="L7" s="39"/>
      <c r="M7" s="39"/>
      <c r="N7" s="39"/>
      <c r="O7" s="39"/>
      <c r="P7" s="39"/>
      <c r="Q7" s="39"/>
    </row>
    <row r="8" spans="1:17" ht="15.6" customHeight="1" x14ac:dyDescent="0.2">
      <c r="A8" s="474" t="s">
        <v>79</v>
      </c>
      <c r="B8" s="475">
        <v>227.9</v>
      </c>
      <c r="C8" s="475">
        <v>198.6</v>
      </c>
      <c r="D8" s="475">
        <v>-12.9</v>
      </c>
      <c r="E8" s="476">
        <v>4576.6366827555948</v>
      </c>
      <c r="F8" s="476">
        <v>4568.00755287009</v>
      </c>
      <c r="G8" s="475">
        <v>-0.2</v>
      </c>
      <c r="H8" s="475">
        <v>1043</v>
      </c>
      <c r="I8" s="475">
        <v>907.30000000000007</v>
      </c>
      <c r="J8" s="475">
        <v>-13</v>
      </c>
      <c r="K8" s="192"/>
      <c r="L8" s="193"/>
      <c r="M8" s="193"/>
      <c r="N8" s="193"/>
      <c r="O8" s="193"/>
      <c r="P8" s="193"/>
      <c r="Q8" s="193"/>
    </row>
    <row r="9" spans="1:17" s="22" customFormat="1" ht="15.6" customHeight="1" x14ac:dyDescent="0.2">
      <c r="A9" s="467" t="s">
        <v>80</v>
      </c>
      <c r="B9" s="549">
        <v>12.5</v>
      </c>
      <c r="C9" s="549">
        <v>12</v>
      </c>
      <c r="D9" s="549">
        <v>-4</v>
      </c>
      <c r="E9" s="502">
        <v>7250</v>
      </c>
      <c r="F9" s="502">
        <v>7155</v>
      </c>
      <c r="G9" s="560">
        <v>-1.3</v>
      </c>
      <c r="H9" s="549">
        <v>90.6</v>
      </c>
      <c r="I9" s="549">
        <v>85.9</v>
      </c>
      <c r="J9" s="549">
        <v>-5.2</v>
      </c>
      <c r="K9" s="194"/>
      <c r="L9" s="193"/>
      <c r="M9" s="193"/>
      <c r="N9" s="44"/>
      <c r="O9" s="193"/>
      <c r="P9" s="44"/>
      <c r="Q9" s="44"/>
    </row>
    <row r="10" spans="1:17" ht="15.6" customHeight="1" x14ac:dyDescent="0.2">
      <c r="A10" s="467" t="s">
        <v>81</v>
      </c>
      <c r="B10" s="468">
        <v>36.799999999999997</v>
      </c>
      <c r="C10" s="468">
        <v>34.6</v>
      </c>
      <c r="D10" s="468">
        <v>-6</v>
      </c>
      <c r="E10" s="469">
        <v>3300</v>
      </c>
      <c r="F10" s="469">
        <v>3228</v>
      </c>
      <c r="G10" s="470">
        <v>-2.2000000000000002</v>
      </c>
      <c r="H10" s="468">
        <v>121.4</v>
      </c>
      <c r="I10" s="468">
        <v>111.7</v>
      </c>
      <c r="J10" s="468">
        <v>-8</v>
      </c>
      <c r="K10" s="194"/>
      <c r="L10" s="193"/>
      <c r="M10" s="193"/>
      <c r="N10" s="44"/>
      <c r="O10" s="193"/>
      <c r="P10" s="44"/>
      <c r="Q10" s="44"/>
    </row>
    <row r="11" spans="1:17" ht="15.6" customHeight="1" x14ac:dyDescent="0.2">
      <c r="A11" s="467" t="s">
        <v>82</v>
      </c>
      <c r="B11" s="468">
        <v>3.7</v>
      </c>
      <c r="C11" s="468">
        <v>3.7</v>
      </c>
      <c r="D11" s="468">
        <v>0</v>
      </c>
      <c r="E11" s="469">
        <v>1219</v>
      </c>
      <c r="F11" s="469">
        <v>1243</v>
      </c>
      <c r="G11" s="470">
        <v>2</v>
      </c>
      <c r="H11" s="468">
        <v>4.5</v>
      </c>
      <c r="I11" s="468">
        <v>4.5999999999999996</v>
      </c>
      <c r="J11" s="468">
        <v>2.2000000000000002</v>
      </c>
      <c r="K11" s="194"/>
      <c r="L11" s="193"/>
      <c r="M11" s="193"/>
      <c r="N11" s="44"/>
      <c r="O11" s="193"/>
      <c r="P11" s="44"/>
      <c r="Q11" s="44"/>
    </row>
    <row r="12" spans="1:17" ht="15.6" customHeight="1" x14ac:dyDescent="0.2">
      <c r="A12" s="467" t="s">
        <v>83</v>
      </c>
      <c r="B12" s="468">
        <v>5.8</v>
      </c>
      <c r="C12" s="468">
        <v>4.5</v>
      </c>
      <c r="D12" s="468">
        <v>-22.4</v>
      </c>
      <c r="E12" s="469">
        <v>2800</v>
      </c>
      <c r="F12" s="469">
        <v>2800</v>
      </c>
      <c r="G12" s="470">
        <v>0</v>
      </c>
      <c r="H12" s="468">
        <v>16.2</v>
      </c>
      <c r="I12" s="468">
        <v>12.6</v>
      </c>
      <c r="J12" s="468">
        <v>-22.2</v>
      </c>
      <c r="K12" s="194"/>
      <c r="L12" s="193"/>
      <c r="M12" s="193"/>
      <c r="N12" s="44"/>
      <c r="O12" s="193"/>
      <c r="P12" s="44"/>
      <c r="Q12" s="44"/>
    </row>
    <row r="13" spans="1:17" ht="15.6" customHeight="1" x14ac:dyDescent="0.2">
      <c r="A13" s="467" t="s">
        <v>84</v>
      </c>
      <c r="B13" s="468">
        <v>0.9</v>
      </c>
      <c r="C13" s="468">
        <v>0.9</v>
      </c>
      <c r="D13" s="468">
        <v>0</v>
      </c>
      <c r="E13" s="469">
        <v>994</v>
      </c>
      <c r="F13" s="469">
        <v>1032</v>
      </c>
      <c r="G13" s="470">
        <v>3.8</v>
      </c>
      <c r="H13" s="468">
        <v>0.9</v>
      </c>
      <c r="I13" s="468">
        <v>0.9</v>
      </c>
      <c r="J13" s="468">
        <v>0</v>
      </c>
      <c r="K13" s="194"/>
      <c r="L13" s="193"/>
      <c r="M13" s="193"/>
      <c r="N13" s="44"/>
      <c r="O13" s="193"/>
      <c r="P13" s="44"/>
      <c r="Q13" s="44"/>
    </row>
    <row r="14" spans="1:17" ht="15.6" customHeight="1" x14ac:dyDescent="0.2">
      <c r="A14" s="467" t="s">
        <v>85</v>
      </c>
      <c r="B14" s="468">
        <v>43.8</v>
      </c>
      <c r="C14" s="468">
        <v>42.4</v>
      </c>
      <c r="D14" s="468">
        <v>-3.2</v>
      </c>
      <c r="E14" s="469">
        <v>2674.8744292237443</v>
      </c>
      <c r="F14" s="469">
        <v>2722.5448113207549</v>
      </c>
      <c r="G14" s="470">
        <v>1.8</v>
      </c>
      <c r="H14" s="468">
        <v>117.2</v>
      </c>
      <c r="I14" s="468">
        <v>115.5</v>
      </c>
      <c r="J14" s="468">
        <v>-1.5</v>
      </c>
      <c r="K14" s="194"/>
      <c r="L14" s="193"/>
      <c r="M14" s="193"/>
      <c r="N14" s="44"/>
      <c r="O14" s="193"/>
      <c r="P14" s="44"/>
      <c r="Q14" s="44"/>
    </row>
    <row r="15" spans="1:17" ht="15.6" customHeight="1" x14ac:dyDescent="0.2">
      <c r="A15" s="467" t="s">
        <v>86</v>
      </c>
      <c r="B15" s="468">
        <v>124.4</v>
      </c>
      <c r="C15" s="468">
        <v>100.5</v>
      </c>
      <c r="D15" s="468">
        <v>-19.2</v>
      </c>
      <c r="E15" s="469">
        <v>5563.8754019292601</v>
      </c>
      <c r="F15" s="469">
        <v>5732.275621890547</v>
      </c>
      <c r="G15" s="470">
        <v>3</v>
      </c>
      <c r="H15" s="468">
        <v>692.2</v>
      </c>
      <c r="I15" s="468">
        <v>576.1</v>
      </c>
      <c r="J15" s="468">
        <v>-16.8</v>
      </c>
      <c r="K15" s="194"/>
      <c r="L15" s="193"/>
      <c r="M15" s="193"/>
      <c r="N15" s="37"/>
      <c r="O15" s="193"/>
      <c r="P15" s="37"/>
      <c r="Q15" s="44"/>
    </row>
    <row r="16" spans="1:17" ht="15.6" customHeight="1" x14ac:dyDescent="0.2">
      <c r="A16" s="474" t="s">
        <v>87</v>
      </c>
      <c r="B16" s="475">
        <v>168</v>
      </c>
      <c r="C16" s="475">
        <v>168.3</v>
      </c>
      <c r="D16" s="475">
        <v>0.2</v>
      </c>
      <c r="E16" s="476">
        <v>2179.0196428571426</v>
      </c>
      <c r="F16" s="476">
        <v>2270.884729649435</v>
      </c>
      <c r="G16" s="475">
        <v>4.2</v>
      </c>
      <c r="H16" s="475">
        <v>366.2</v>
      </c>
      <c r="I16" s="475">
        <v>382.19999999999993</v>
      </c>
      <c r="J16" s="475">
        <v>4.4000000000000004</v>
      </c>
      <c r="K16" s="195"/>
      <c r="L16" s="193"/>
      <c r="M16" s="193"/>
      <c r="N16" s="193"/>
      <c r="O16" s="193"/>
      <c r="P16" s="193"/>
      <c r="Q16" s="193"/>
    </row>
    <row r="17" spans="1:17" ht="15.6" customHeight="1" x14ac:dyDescent="0.2">
      <c r="A17" s="467" t="s">
        <v>88</v>
      </c>
      <c r="B17" s="468">
        <v>95.199999999999989</v>
      </c>
      <c r="C17" s="468">
        <v>103.5</v>
      </c>
      <c r="D17" s="468">
        <v>8.6999999999999993</v>
      </c>
      <c r="E17" s="469">
        <v>1810.6281512605042</v>
      </c>
      <c r="F17" s="469">
        <v>2040.7845410628017</v>
      </c>
      <c r="G17" s="470">
        <v>12.7</v>
      </c>
      <c r="H17" s="468">
        <v>172.4</v>
      </c>
      <c r="I17" s="468">
        <v>211.2</v>
      </c>
      <c r="J17" s="468">
        <v>22.5</v>
      </c>
      <c r="K17" s="194"/>
      <c r="L17" s="193"/>
      <c r="M17" s="193"/>
      <c r="N17" s="44"/>
      <c r="O17" s="193"/>
      <c r="P17" s="44"/>
      <c r="Q17" s="44"/>
    </row>
    <row r="18" spans="1:17" ht="15.6" customHeight="1" x14ac:dyDescent="0.2">
      <c r="A18" s="467" t="s">
        <v>89</v>
      </c>
      <c r="B18" s="468">
        <v>56.199999999999996</v>
      </c>
      <c r="C18" s="468">
        <v>50</v>
      </c>
      <c r="D18" s="468">
        <v>-11</v>
      </c>
      <c r="E18" s="469">
        <v>1783.288256227758</v>
      </c>
      <c r="F18" s="469">
        <v>1901.7279999999998</v>
      </c>
      <c r="G18" s="470">
        <v>6.6</v>
      </c>
      <c r="H18" s="468">
        <v>100.2</v>
      </c>
      <c r="I18" s="468">
        <v>95.100000000000009</v>
      </c>
      <c r="J18" s="468">
        <v>-5.0999999999999996</v>
      </c>
      <c r="K18" s="194"/>
      <c r="L18" s="193"/>
      <c r="M18" s="193"/>
      <c r="N18" s="44"/>
      <c r="O18" s="193"/>
      <c r="P18" s="44"/>
      <c r="Q18" s="44"/>
    </row>
    <row r="19" spans="1:17" ht="15.6" customHeight="1" x14ac:dyDescent="0.2">
      <c r="A19" s="467" t="s">
        <v>90</v>
      </c>
      <c r="B19" s="468">
        <v>4.8</v>
      </c>
      <c r="C19" s="468">
        <v>4.9000000000000004</v>
      </c>
      <c r="D19" s="468">
        <v>2.1</v>
      </c>
      <c r="E19" s="469">
        <v>3464.708333333333</v>
      </c>
      <c r="F19" s="469">
        <v>3616.4489795918362</v>
      </c>
      <c r="G19" s="470">
        <v>4.4000000000000004</v>
      </c>
      <c r="H19" s="468">
        <v>16.7</v>
      </c>
      <c r="I19" s="468">
        <v>17.7</v>
      </c>
      <c r="J19" s="468">
        <v>6</v>
      </c>
      <c r="K19" s="194"/>
      <c r="L19" s="193"/>
      <c r="M19" s="193"/>
      <c r="N19" s="44"/>
      <c r="O19" s="193"/>
      <c r="P19" s="44"/>
      <c r="Q19" s="44"/>
    </row>
    <row r="20" spans="1:17" ht="15.6" customHeight="1" x14ac:dyDescent="0.2">
      <c r="A20" s="467" t="s">
        <v>91</v>
      </c>
      <c r="B20" s="468">
        <v>0.9</v>
      </c>
      <c r="C20" s="468">
        <v>0.9</v>
      </c>
      <c r="D20" s="468">
        <v>0</v>
      </c>
      <c r="E20" s="469">
        <v>3665</v>
      </c>
      <c r="F20" s="469">
        <v>3665</v>
      </c>
      <c r="G20" s="470">
        <v>0</v>
      </c>
      <c r="H20" s="468">
        <v>3.3</v>
      </c>
      <c r="I20" s="468">
        <v>3.3</v>
      </c>
      <c r="J20" s="468">
        <v>0</v>
      </c>
      <c r="K20" s="194"/>
      <c r="L20" s="193"/>
      <c r="M20" s="193"/>
      <c r="N20" s="44"/>
      <c r="O20" s="193"/>
      <c r="P20" s="44"/>
      <c r="Q20" s="44"/>
    </row>
    <row r="21" spans="1:17" ht="15.6" customHeight="1" x14ac:dyDescent="0.2">
      <c r="A21" s="467" t="s">
        <v>92</v>
      </c>
      <c r="B21" s="468">
        <v>1.6</v>
      </c>
      <c r="C21" s="468">
        <v>1.3</v>
      </c>
      <c r="D21" s="468">
        <v>-18.8</v>
      </c>
      <c r="E21" s="469">
        <v>1176</v>
      </c>
      <c r="F21" s="469">
        <v>1669.0000000000002</v>
      </c>
      <c r="G21" s="470">
        <v>41.9</v>
      </c>
      <c r="H21" s="468">
        <v>1.9</v>
      </c>
      <c r="I21" s="468">
        <v>2.2000000000000002</v>
      </c>
      <c r="J21" s="468">
        <v>15.8</v>
      </c>
      <c r="K21" s="194"/>
      <c r="L21" s="193"/>
      <c r="M21" s="193"/>
      <c r="N21" s="44"/>
      <c r="O21" s="193"/>
      <c r="P21" s="44"/>
      <c r="Q21" s="44"/>
    </row>
    <row r="22" spans="1:17" ht="15.6" customHeight="1" x14ac:dyDescent="0.2">
      <c r="A22" s="467" t="s">
        <v>93</v>
      </c>
      <c r="B22" s="468">
        <v>0.4</v>
      </c>
      <c r="C22" s="468">
        <v>0.2</v>
      </c>
      <c r="D22" s="468">
        <v>-50</v>
      </c>
      <c r="E22" s="469">
        <v>8000</v>
      </c>
      <c r="F22" s="469">
        <v>7200</v>
      </c>
      <c r="G22" s="470">
        <v>-10</v>
      </c>
      <c r="H22" s="468">
        <v>3.2</v>
      </c>
      <c r="I22" s="468">
        <v>1.4</v>
      </c>
      <c r="J22" s="468">
        <v>-56.3</v>
      </c>
      <c r="K22" s="194"/>
      <c r="L22" s="193"/>
      <c r="M22" s="193"/>
      <c r="N22" s="44"/>
      <c r="O22" s="193"/>
      <c r="P22" s="44"/>
      <c r="Q22" s="44"/>
    </row>
    <row r="23" spans="1:17" ht="15.6" customHeight="1" x14ac:dyDescent="0.2">
      <c r="A23" s="467" t="s">
        <v>94</v>
      </c>
      <c r="B23" s="468">
        <v>3.1</v>
      </c>
      <c r="C23" s="468">
        <v>1.8</v>
      </c>
      <c r="D23" s="468">
        <v>-41.9</v>
      </c>
      <c r="E23" s="469">
        <v>7700</v>
      </c>
      <c r="F23" s="469">
        <v>5500</v>
      </c>
      <c r="G23" s="470">
        <v>-28.6</v>
      </c>
      <c r="H23" s="468">
        <v>23.9</v>
      </c>
      <c r="I23" s="468">
        <v>9.9</v>
      </c>
      <c r="J23" s="468">
        <v>-58.6</v>
      </c>
      <c r="K23" s="194"/>
      <c r="L23" s="193"/>
      <c r="M23" s="193"/>
      <c r="N23" s="44"/>
      <c r="O23" s="193"/>
      <c r="P23" s="44"/>
      <c r="Q23" s="44"/>
    </row>
    <row r="24" spans="1:17" ht="15.6" customHeight="1" x14ac:dyDescent="0.2">
      <c r="A24" s="467" t="s">
        <v>95</v>
      </c>
      <c r="B24" s="468">
        <v>5.8</v>
      </c>
      <c r="C24" s="468">
        <v>5.7</v>
      </c>
      <c r="D24" s="468">
        <v>-1.7</v>
      </c>
      <c r="E24" s="469">
        <v>7690</v>
      </c>
      <c r="F24" s="469">
        <v>7255</v>
      </c>
      <c r="G24" s="470">
        <v>-5.7</v>
      </c>
      <c r="H24" s="468">
        <v>44.6</v>
      </c>
      <c r="I24" s="468">
        <v>41.4</v>
      </c>
      <c r="J24" s="468">
        <v>-7.2</v>
      </c>
      <c r="K24" s="194"/>
      <c r="L24" s="193"/>
      <c r="M24" s="193"/>
      <c r="N24" s="44"/>
      <c r="O24" s="193"/>
      <c r="P24" s="44"/>
      <c r="Q24" s="44"/>
    </row>
    <row r="25" spans="1:17" ht="15.6" hidden="1" customHeight="1" x14ac:dyDescent="0.2">
      <c r="A25" s="467" t="s">
        <v>96</v>
      </c>
      <c r="B25" s="468">
        <v>0</v>
      </c>
      <c r="C25" s="468">
        <v>0</v>
      </c>
      <c r="D25" s="468">
        <v>0</v>
      </c>
      <c r="E25" s="469">
        <v>0</v>
      </c>
      <c r="F25" s="469">
        <v>0</v>
      </c>
      <c r="G25" s="470">
        <v>0</v>
      </c>
      <c r="H25" s="468">
        <v>0</v>
      </c>
      <c r="I25" s="468">
        <v>0</v>
      </c>
      <c r="J25" s="468">
        <v>0</v>
      </c>
      <c r="K25" s="194"/>
      <c r="L25" s="193"/>
      <c r="M25" s="193"/>
      <c r="N25" s="44"/>
      <c r="O25" s="193"/>
      <c r="P25" s="44"/>
      <c r="Q25" s="44"/>
    </row>
    <row r="26" spans="1:17" ht="15.6" customHeight="1" x14ac:dyDescent="0.2">
      <c r="A26" s="474" t="s">
        <v>97</v>
      </c>
      <c r="B26" s="475">
        <v>157.39999999999998</v>
      </c>
      <c r="C26" s="475">
        <v>123.9</v>
      </c>
      <c r="D26" s="475">
        <v>-21.3</v>
      </c>
      <c r="E26" s="476">
        <v>3954.5870393900896</v>
      </c>
      <c r="F26" s="476">
        <v>3991.5746569814369</v>
      </c>
      <c r="G26" s="475">
        <v>0.9</v>
      </c>
      <c r="H26" s="475">
        <v>622.5</v>
      </c>
      <c r="I26" s="475">
        <v>494.5</v>
      </c>
      <c r="J26" s="475">
        <v>-20.6</v>
      </c>
      <c r="K26" s="195"/>
      <c r="L26" s="193"/>
      <c r="M26" s="193"/>
      <c r="N26" s="196"/>
      <c r="O26" s="193"/>
      <c r="P26" s="196"/>
      <c r="Q26" s="193"/>
    </row>
    <row r="27" spans="1:17" ht="15.6" customHeight="1" x14ac:dyDescent="0.2">
      <c r="A27" s="467" t="s">
        <v>98</v>
      </c>
      <c r="B27" s="468">
        <v>122.5</v>
      </c>
      <c r="C27" s="468">
        <v>93.2</v>
      </c>
      <c r="D27" s="468">
        <v>-23.9</v>
      </c>
      <c r="E27" s="469">
        <v>3444.9142857142856</v>
      </c>
      <c r="F27" s="469">
        <v>3513.9173819742491</v>
      </c>
      <c r="G27" s="470">
        <v>2</v>
      </c>
      <c r="H27" s="468">
        <v>422</v>
      </c>
      <c r="I27" s="468">
        <v>327.5</v>
      </c>
      <c r="J27" s="468">
        <v>-22.4</v>
      </c>
      <c r="K27" s="194"/>
      <c r="L27" s="193"/>
      <c r="M27" s="193"/>
      <c r="N27" s="44"/>
      <c r="O27" s="193"/>
      <c r="P27" s="44"/>
      <c r="Q27" s="44"/>
    </row>
    <row r="28" spans="1:17" ht="15" customHeight="1" x14ac:dyDescent="0.2">
      <c r="A28" s="467" t="s">
        <v>99</v>
      </c>
      <c r="B28" s="468">
        <v>10.7</v>
      </c>
      <c r="C28" s="468">
        <v>11.8</v>
      </c>
      <c r="D28" s="468">
        <v>10.3</v>
      </c>
      <c r="E28" s="469">
        <v>6500</v>
      </c>
      <c r="F28" s="469">
        <v>6484.0000000000009</v>
      </c>
      <c r="G28" s="470">
        <v>-0.2</v>
      </c>
      <c r="H28" s="468">
        <v>69.599999999999994</v>
      </c>
      <c r="I28" s="468">
        <v>76.5</v>
      </c>
      <c r="J28" s="468">
        <v>9.9</v>
      </c>
      <c r="K28" s="194"/>
      <c r="L28" s="193"/>
      <c r="M28" s="193"/>
      <c r="N28" s="44"/>
      <c r="O28" s="193"/>
      <c r="P28" s="44"/>
      <c r="Q28" s="44"/>
    </row>
    <row r="29" spans="1:17" ht="15.6" customHeight="1" x14ac:dyDescent="0.2">
      <c r="A29" s="467" t="s">
        <v>100</v>
      </c>
      <c r="B29" s="468">
        <v>24.2</v>
      </c>
      <c r="C29" s="468">
        <v>18.899999999999999</v>
      </c>
      <c r="D29" s="468">
        <v>-21.9</v>
      </c>
      <c r="E29" s="469">
        <v>5409.090909090909</v>
      </c>
      <c r="F29" s="469">
        <v>4790.8888888888896</v>
      </c>
      <c r="G29" s="470">
        <v>-11.4</v>
      </c>
      <c r="H29" s="468">
        <v>130.9</v>
      </c>
      <c r="I29" s="468">
        <v>90.5</v>
      </c>
      <c r="J29" s="468">
        <v>-30.9</v>
      </c>
      <c r="K29" s="194"/>
      <c r="L29" s="193"/>
      <c r="M29" s="193"/>
      <c r="N29" s="44"/>
      <c r="O29" s="193"/>
      <c r="P29" s="44"/>
      <c r="Q29" s="44"/>
    </row>
    <row r="30" spans="1:17" ht="15.6" hidden="1" customHeight="1" x14ac:dyDescent="0.2">
      <c r="A30" s="467" t="s">
        <v>101</v>
      </c>
      <c r="B30" s="468">
        <v>0</v>
      </c>
      <c r="C30" s="468">
        <v>0</v>
      </c>
      <c r="D30" s="468">
        <v>0</v>
      </c>
      <c r="E30" s="469">
        <v>0</v>
      </c>
      <c r="F30" s="469">
        <v>0</v>
      </c>
      <c r="G30" s="470">
        <v>0</v>
      </c>
      <c r="H30" s="468">
        <v>0</v>
      </c>
      <c r="I30" s="468">
        <v>0</v>
      </c>
      <c r="J30" s="468">
        <v>0</v>
      </c>
      <c r="K30" s="195"/>
      <c r="L30" s="193"/>
      <c r="M30" s="193"/>
      <c r="N30" s="44"/>
      <c r="O30" s="193"/>
      <c r="P30" s="44"/>
      <c r="Q30" s="44"/>
    </row>
    <row r="31" spans="1:17" ht="15.6" customHeight="1" x14ac:dyDescent="0.2">
      <c r="A31" s="474" t="s">
        <v>102</v>
      </c>
      <c r="B31" s="475">
        <v>10.299999999999999</v>
      </c>
      <c r="C31" s="475">
        <v>11.799999999999999</v>
      </c>
      <c r="D31" s="475">
        <v>14.6</v>
      </c>
      <c r="E31" s="476">
        <v>4617.9126213592235</v>
      </c>
      <c r="F31" s="476">
        <v>4516.5593220338988</v>
      </c>
      <c r="G31" s="475">
        <v>-2.2000000000000002</v>
      </c>
      <c r="H31" s="475">
        <v>47.6</v>
      </c>
      <c r="I31" s="475">
        <v>53.300000000000004</v>
      </c>
      <c r="J31" s="475">
        <v>12</v>
      </c>
      <c r="K31" s="195"/>
      <c r="L31" s="193"/>
      <c r="M31" s="193"/>
      <c r="N31" s="196"/>
      <c r="O31" s="193"/>
      <c r="P31" s="196"/>
      <c r="Q31" s="193"/>
    </row>
    <row r="32" spans="1:17" ht="15.6" customHeight="1" x14ac:dyDescent="0.2">
      <c r="A32" s="467" t="s">
        <v>103</v>
      </c>
      <c r="B32" s="468">
        <v>1.6</v>
      </c>
      <c r="C32" s="468">
        <v>3.1</v>
      </c>
      <c r="D32" s="468">
        <v>93.8</v>
      </c>
      <c r="E32" s="469">
        <v>4109.25</v>
      </c>
      <c r="F32" s="469">
        <v>3013.5483870967741</v>
      </c>
      <c r="G32" s="470">
        <v>-26.7</v>
      </c>
      <c r="H32" s="468">
        <v>6.6</v>
      </c>
      <c r="I32" s="468">
        <v>9.3000000000000007</v>
      </c>
      <c r="J32" s="468">
        <v>40.9</v>
      </c>
      <c r="K32" s="194"/>
      <c r="L32" s="193"/>
      <c r="M32" s="193"/>
      <c r="N32" s="44"/>
      <c r="O32" s="193"/>
      <c r="P32" s="44"/>
      <c r="Q32" s="44"/>
    </row>
    <row r="33" spans="1:17" ht="15.6" customHeight="1" x14ac:dyDescent="0.2">
      <c r="A33" s="467" t="s">
        <v>104</v>
      </c>
      <c r="B33" s="468">
        <v>0.1</v>
      </c>
      <c r="C33" s="468">
        <v>0.1</v>
      </c>
      <c r="D33" s="468">
        <v>0</v>
      </c>
      <c r="E33" s="469">
        <v>3814</v>
      </c>
      <c r="F33" s="469">
        <v>3845</v>
      </c>
      <c r="G33" s="470">
        <v>0.8</v>
      </c>
      <c r="H33" s="468">
        <v>0.4</v>
      </c>
      <c r="I33" s="468">
        <v>0.4</v>
      </c>
      <c r="J33" s="468">
        <v>0</v>
      </c>
      <c r="K33" s="194"/>
      <c r="L33" s="193"/>
      <c r="M33" s="193"/>
      <c r="N33" s="44"/>
      <c r="O33" s="193"/>
      <c r="P33" s="44"/>
      <c r="Q33" s="44"/>
    </row>
    <row r="34" spans="1:17" ht="15.6" customHeight="1" x14ac:dyDescent="0.2">
      <c r="A34" s="467" t="s">
        <v>105</v>
      </c>
      <c r="B34" s="468">
        <v>0.3</v>
      </c>
      <c r="C34" s="468">
        <v>0.3</v>
      </c>
      <c r="D34" s="468">
        <v>0</v>
      </c>
      <c r="E34" s="469">
        <v>2661</v>
      </c>
      <c r="F34" s="469">
        <v>3063</v>
      </c>
      <c r="G34" s="470">
        <v>15.1</v>
      </c>
      <c r="H34" s="468">
        <v>0.8</v>
      </c>
      <c r="I34" s="468">
        <v>0.9</v>
      </c>
      <c r="J34" s="468">
        <v>12.5</v>
      </c>
      <c r="K34" s="194"/>
      <c r="L34" s="193"/>
      <c r="M34" s="193"/>
      <c r="N34" s="44"/>
      <c r="O34" s="193"/>
      <c r="P34" s="44"/>
      <c r="Q34" s="44"/>
    </row>
    <row r="35" spans="1:17" ht="15.6" customHeight="1" x14ac:dyDescent="0.2">
      <c r="A35" s="467" t="s">
        <v>106</v>
      </c>
      <c r="B35" s="468">
        <v>8.2999999999999989</v>
      </c>
      <c r="C35" s="468">
        <v>8.2999999999999989</v>
      </c>
      <c r="D35" s="468">
        <v>0</v>
      </c>
      <c r="E35" s="469">
        <v>4796.3855421686749</v>
      </c>
      <c r="F35" s="469">
        <v>5138.5542168674701</v>
      </c>
      <c r="G35" s="470">
        <v>7.1</v>
      </c>
      <c r="H35" s="468">
        <v>39.800000000000004</v>
      </c>
      <c r="I35" s="468">
        <v>42.7</v>
      </c>
      <c r="J35" s="468">
        <v>7.3</v>
      </c>
      <c r="K35" s="194"/>
      <c r="L35" s="193"/>
      <c r="M35" s="193"/>
      <c r="N35" s="44"/>
      <c r="O35" s="193"/>
      <c r="P35" s="44"/>
      <c r="Q35" s="44"/>
    </row>
    <row r="36" spans="1:17" ht="15.6" customHeight="1" x14ac:dyDescent="0.2">
      <c r="A36" s="474" t="s">
        <v>107</v>
      </c>
      <c r="B36" s="475">
        <v>1115.5999999999999</v>
      </c>
      <c r="C36" s="475">
        <v>1126.5999999999999</v>
      </c>
      <c r="D36" s="475">
        <v>1</v>
      </c>
      <c r="E36" s="476">
        <v>8683.35783434923</v>
      </c>
      <c r="F36" s="476">
        <v>7862.6841824960065</v>
      </c>
      <c r="G36" s="475">
        <v>-9.5</v>
      </c>
      <c r="H36" s="475">
        <v>9687.1</v>
      </c>
      <c r="I36" s="475">
        <v>8858.1</v>
      </c>
      <c r="J36" s="475">
        <v>-8.6</v>
      </c>
      <c r="K36" s="195"/>
      <c r="L36" s="193"/>
      <c r="M36" s="193"/>
      <c r="N36" s="196"/>
      <c r="O36" s="193"/>
      <c r="P36" s="196"/>
      <c r="Q36" s="193"/>
    </row>
    <row r="37" spans="1:17" ht="15.6" customHeight="1" x14ac:dyDescent="0.2">
      <c r="A37" s="467" t="s">
        <v>108</v>
      </c>
      <c r="B37" s="468">
        <v>21</v>
      </c>
      <c r="C37" s="468">
        <v>21.5</v>
      </c>
      <c r="D37" s="468">
        <v>2.4</v>
      </c>
      <c r="E37" s="469">
        <v>7367.9523809523807</v>
      </c>
      <c r="F37" s="469">
        <v>7307.5116279069771</v>
      </c>
      <c r="G37" s="470">
        <v>-0.8</v>
      </c>
      <c r="H37" s="468">
        <v>154.69999999999999</v>
      </c>
      <c r="I37" s="468">
        <v>157.10000000000002</v>
      </c>
      <c r="J37" s="468">
        <v>1.6</v>
      </c>
      <c r="K37" s="194"/>
      <c r="L37" s="193"/>
      <c r="M37" s="193"/>
      <c r="N37" s="44"/>
      <c r="O37" s="193"/>
      <c r="P37" s="44"/>
      <c r="Q37" s="44"/>
    </row>
    <row r="38" spans="1:17" ht="15.6" customHeight="1" x14ac:dyDescent="0.2">
      <c r="A38" s="501" t="s">
        <v>109</v>
      </c>
      <c r="B38" s="468">
        <v>148.6</v>
      </c>
      <c r="C38" s="468">
        <v>147.69999999999999</v>
      </c>
      <c r="D38" s="468">
        <v>-0.6</v>
      </c>
      <c r="E38" s="469">
        <v>8445</v>
      </c>
      <c r="F38" s="469">
        <v>8285</v>
      </c>
      <c r="G38" s="470">
        <v>-1.9</v>
      </c>
      <c r="H38" s="468">
        <v>1254.9000000000001</v>
      </c>
      <c r="I38" s="468">
        <v>1223.7</v>
      </c>
      <c r="J38" s="468">
        <v>-2.5</v>
      </c>
      <c r="K38" s="194"/>
      <c r="L38" s="193"/>
      <c r="M38" s="193"/>
      <c r="N38" s="44"/>
      <c r="O38" s="193"/>
      <c r="P38" s="44"/>
      <c r="Q38" s="44"/>
    </row>
    <row r="39" spans="1:17" ht="15.6" customHeight="1" x14ac:dyDescent="0.2">
      <c r="A39" s="501" t="s">
        <v>110</v>
      </c>
      <c r="B39" s="468">
        <v>946</v>
      </c>
      <c r="C39" s="468">
        <v>957.4</v>
      </c>
      <c r="D39" s="468">
        <v>1.2</v>
      </c>
      <c r="E39" s="469">
        <v>8750</v>
      </c>
      <c r="F39" s="469">
        <v>7810</v>
      </c>
      <c r="G39" s="470">
        <v>-10.7</v>
      </c>
      <c r="H39" s="468">
        <v>8277.5</v>
      </c>
      <c r="I39" s="468">
        <v>7477.3</v>
      </c>
      <c r="J39" s="468">
        <v>-9.6999999999999993</v>
      </c>
      <c r="K39" s="194"/>
      <c r="L39" s="193"/>
      <c r="M39" s="193"/>
      <c r="N39" s="44"/>
      <c r="O39" s="193"/>
      <c r="P39" s="44"/>
      <c r="Q39" s="44"/>
    </row>
    <row r="40" spans="1:17" ht="15.6" customHeight="1" x14ac:dyDescent="0.2">
      <c r="A40" s="474" t="s">
        <v>111</v>
      </c>
      <c r="B40" s="475">
        <v>395.9</v>
      </c>
      <c r="C40" s="475">
        <v>366.9</v>
      </c>
      <c r="D40" s="475">
        <v>-7.3</v>
      </c>
      <c r="E40" s="476">
        <v>3559.2088911341243</v>
      </c>
      <c r="F40" s="476">
        <v>3514.2987189970022</v>
      </c>
      <c r="G40" s="475">
        <v>-1.3</v>
      </c>
      <c r="H40" s="475">
        <v>1409.2</v>
      </c>
      <c r="I40" s="475">
        <v>1289.5</v>
      </c>
      <c r="J40" s="475">
        <v>-8.5</v>
      </c>
      <c r="K40" s="195"/>
      <c r="L40" s="193"/>
      <c r="M40" s="193"/>
      <c r="N40" s="193"/>
      <c r="O40" s="193"/>
      <c r="P40" s="193"/>
      <c r="Q40" s="193"/>
    </row>
    <row r="41" spans="1:17" ht="15.6" customHeight="1" x14ac:dyDescent="0.2">
      <c r="A41" s="474" t="s">
        <v>112</v>
      </c>
      <c r="B41" s="475">
        <v>1283.3</v>
      </c>
      <c r="C41" s="475">
        <v>1262.3</v>
      </c>
      <c r="D41" s="475">
        <v>-1.6</v>
      </c>
      <c r="E41" s="476">
        <v>8070.7320969375833</v>
      </c>
      <c r="F41" s="476">
        <v>7451.4390398478972</v>
      </c>
      <c r="G41" s="475">
        <v>-7.7</v>
      </c>
      <c r="H41" s="475">
        <v>10357.200000000001</v>
      </c>
      <c r="I41" s="475">
        <v>9405.9</v>
      </c>
      <c r="J41" s="475">
        <v>-9.1999999999999993</v>
      </c>
      <c r="K41" s="195"/>
      <c r="L41" s="193"/>
      <c r="M41" s="193"/>
      <c r="N41" s="193"/>
      <c r="O41" s="193"/>
      <c r="P41" s="193"/>
      <c r="Q41" s="193"/>
    </row>
    <row r="42" spans="1:17" ht="15.6" customHeight="1" x14ac:dyDescent="0.2">
      <c r="A42" s="471" t="s">
        <v>58</v>
      </c>
      <c r="B42" s="472">
        <v>1679.1999999999998</v>
      </c>
      <c r="C42" s="472">
        <v>1629.1999999999998</v>
      </c>
      <c r="D42" s="472">
        <v>-3</v>
      </c>
      <c r="E42" s="473">
        <v>7007.0636612672715</v>
      </c>
      <c r="F42" s="473">
        <v>6564.7849864964401</v>
      </c>
      <c r="G42" s="472">
        <v>-6.3</v>
      </c>
      <c r="H42" s="472">
        <v>11766.400000000001</v>
      </c>
      <c r="I42" s="472">
        <v>10695.4</v>
      </c>
      <c r="J42" s="472">
        <v>-9.1</v>
      </c>
      <c r="K42" s="195"/>
      <c r="L42" s="193"/>
      <c r="M42" s="193"/>
      <c r="N42" s="193"/>
      <c r="O42" s="193"/>
      <c r="P42" s="193"/>
      <c r="Q42" s="193"/>
    </row>
    <row r="43" spans="1:17" ht="15.6" customHeight="1" x14ac:dyDescent="0.2">
      <c r="A43" s="17" t="s">
        <v>5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</row>
    <row r="44" spans="1:17" ht="15.6" customHeight="1" x14ac:dyDescent="0.2">
      <c r="A44" s="17" t="s">
        <v>6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</row>
    <row r="45" spans="1:17" ht="20.100000000000001" customHeigh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</row>
    <row r="46" spans="1:17" ht="20.100000000000001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</row>
    <row r="47" spans="1:17" ht="20.100000000000001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</row>
    <row r="48" spans="1:17" ht="20.100000000000001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</row>
    <row r="49" spans="1:17" ht="20.100000000000001" customHeight="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</row>
    <row r="50" spans="1:17" ht="20.100000000000001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1:17" ht="20.100000000000001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48"/>
  <sheetViews>
    <sheetView zoomScale="90" workbookViewId="0">
      <pane xSplit="1" ySplit="8" topLeftCell="B9" activePane="bottomRight" state="frozen"/>
      <selection activeCell="C7" sqref="C7:C8"/>
      <selection pane="topRight"/>
      <selection pane="bottomLeft"/>
      <selection pane="bottomRight" activeCell="B9" sqref="B9"/>
    </sheetView>
  </sheetViews>
  <sheetFormatPr defaultColWidth="11.42578125" defaultRowHeight="20.100000000000001" customHeight="1" x14ac:dyDescent="0.2"/>
  <cols>
    <col min="1" max="1" width="20.28515625" style="1" customWidth="1"/>
    <col min="2" max="8" width="11.28515625" style="1" customWidth="1"/>
    <col min="9" max="12" width="11.42578125" style="1" customWidth="1"/>
    <col min="13" max="13" width="10" style="1" customWidth="1"/>
    <col min="14" max="14" width="8.7109375" style="1" customWidth="1"/>
    <col min="15" max="15" width="16.85546875" style="1" customWidth="1"/>
    <col min="16" max="21" width="11.42578125" style="1" customWidth="1"/>
    <col min="22" max="23" width="11.28515625" style="1" customWidth="1"/>
    <col min="24" max="25" width="11.140625" style="1" customWidth="1"/>
    <col min="26" max="26" width="7.85546875" style="1" customWidth="1"/>
    <col min="27" max="27" width="17.28515625" style="1" customWidth="1"/>
    <col min="28" max="34" width="11.42578125" style="1" customWidth="1"/>
    <col min="35" max="35" width="11.140625" style="1" customWidth="1"/>
    <col min="36" max="257" width="11.42578125" style="1" customWidth="1"/>
  </cols>
  <sheetData>
    <row r="1" spans="1:41" ht="33" customHeight="1" x14ac:dyDescent="0.2">
      <c r="A1" s="680"/>
      <c r="B1" s="680"/>
      <c r="C1" s="680"/>
      <c r="D1" s="680"/>
      <c r="E1" s="680"/>
      <c r="F1" s="680"/>
      <c r="G1" s="680"/>
      <c r="H1" s="680"/>
      <c r="I1" s="680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ht="15.6" customHeight="1" x14ac:dyDescent="0.2">
      <c r="A2" s="680"/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75"/>
      <c r="O2" s="680" t="s">
        <v>26</v>
      </c>
      <c r="P2" s="680"/>
      <c r="Q2" s="680"/>
      <c r="R2" s="680"/>
      <c r="S2" s="680"/>
      <c r="T2" s="680"/>
      <c r="U2" s="680"/>
      <c r="V2" s="680"/>
      <c r="W2" s="680"/>
      <c r="X2" s="680"/>
      <c r="Y2" s="680"/>
      <c r="Z2" s="75"/>
      <c r="AA2" s="680"/>
      <c r="AB2" s="680"/>
      <c r="AC2" s="680"/>
      <c r="AD2" s="680"/>
      <c r="AE2" s="680"/>
      <c r="AF2" s="680"/>
      <c r="AG2" s="680"/>
      <c r="AH2" s="680"/>
      <c r="AI2" s="680"/>
      <c r="AJ2" s="680"/>
      <c r="AK2" s="680"/>
      <c r="AL2" s="680"/>
      <c r="AM2" s="680"/>
      <c r="AN2" s="22"/>
      <c r="AO2" s="22"/>
    </row>
    <row r="3" spans="1:41" ht="15.6" customHeight="1" x14ac:dyDescent="0.2">
      <c r="A3" s="680"/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75"/>
      <c r="O3" s="680" t="s">
        <v>123</v>
      </c>
      <c r="P3" s="680"/>
      <c r="Q3" s="680"/>
      <c r="R3" s="680"/>
      <c r="S3" s="680"/>
      <c r="T3" s="680"/>
      <c r="U3" s="680"/>
      <c r="V3" s="680"/>
      <c r="W3" s="680"/>
      <c r="X3" s="680"/>
      <c r="Y3" s="680"/>
      <c r="Z3" s="75"/>
      <c r="AA3" s="680"/>
      <c r="AB3" s="680"/>
      <c r="AC3" s="680"/>
      <c r="AD3" s="680"/>
      <c r="AE3" s="680"/>
      <c r="AF3" s="680"/>
      <c r="AG3" s="680"/>
      <c r="AH3" s="680"/>
      <c r="AI3" s="680"/>
      <c r="AJ3" s="680"/>
      <c r="AK3" s="680"/>
      <c r="AL3" s="680"/>
      <c r="AM3" s="680"/>
      <c r="AN3" s="22"/>
      <c r="AO3" s="22"/>
    </row>
    <row r="4" spans="1:41" ht="15.6" customHeight="1" x14ac:dyDescent="0.2">
      <c r="A4" s="680"/>
      <c r="B4" s="680"/>
      <c r="C4" s="680"/>
      <c r="D4" s="680"/>
      <c r="E4" s="680"/>
      <c r="F4" s="680"/>
      <c r="G4" s="680"/>
      <c r="H4" s="680"/>
      <c r="I4" s="680"/>
      <c r="J4" s="680"/>
      <c r="K4" s="680"/>
      <c r="L4" s="680"/>
      <c r="M4" s="680"/>
      <c r="N4" s="75"/>
      <c r="O4" s="680" t="s">
        <v>125</v>
      </c>
      <c r="P4" s="680"/>
      <c r="Q4" s="680"/>
      <c r="R4" s="680"/>
      <c r="S4" s="680"/>
      <c r="T4" s="680"/>
      <c r="U4" s="680"/>
      <c r="V4" s="680"/>
      <c r="W4" s="680"/>
      <c r="X4" s="680"/>
      <c r="Y4" s="680"/>
      <c r="Z4" s="75"/>
      <c r="AA4" s="680"/>
      <c r="AB4" s="680"/>
      <c r="AC4" s="680"/>
      <c r="AD4" s="680"/>
      <c r="AE4" s="680"/>
      <c r="AF4" s="680"/>
      <c r="AG4" s="680"/>
      <c r="AH4" s="680"/>
      <c r="AI4" s="680"/>
      <c r="AJ4" s="680"/>
      <c r="AK4" s="680"/>
      <c r="AL4" s="680"/>
      <c r="AM4" s="680"/>
      <c r="AN4" s="22"/>
      <c r="AO4" s="22"/>
    </row>
    <row r="5" spans="1:41" ht="19.5" customHeight="1" x14ac:dyDescent="0.2">
      <c r="A5" s="698" t="s">
        <v>65</v>
      </c>
      <c r="B5" s="705" t="s">
        <v>126</v>
      </c>
      <c r="C5" s="705"/>
      <c r="D5" s="705"/>
      <c r="E5" s="705"/>
      <c r="F5" s="705"/>
      <c r="G5" s="705"/>
      <c r="H5" s="705"/>
      <c r="I5" s="705"/>
      <c r="J5" s="705"/>
      <c r="K5" s="705"/>
      <c r="L5" s="705"/>
      <c r="M5" s="705"/>
      <c r="N5" s="82"/>
      <c r="O5" s="698" t="s">
        <v>65</v>
      </c>
      <c r="P5" s="705" t="s">
        <v>67</v>
      </c>
      <c r="Q5" s="705"/>
      <c r="R5" s="705"/>
      <c r="S5" s="705"/>
      <c r="T5" s="705"/>
      <c r="U5" s="705"/>
      <c r="V5" s="705"/>
      <c r="W5" s="705"/>
      <c r="X5" s="705"/>
      <c r="Y5" s="705"/>
      <c r="Z5" s="82"/>
      <c r="AA5" s="698" t="s">
        <v>65</v>
      </c>
      <c r="AB5" s="705" t="s">
        <v>127</v>
      </c>
      <c r="AC5" s="705"/>
      <c r="AD5" s="705"/>
      <c r="AE5" s="705"/>
      <c r="AF5" s="705"/>
      <c r="AG5" s="705"/>
      <c r="AH5" s="705"/>
      <c r="AI5" s="705"/>
      <c r="AJ5" s="705"/>
      <c r="AK5" s="705"/>
      <c r="AL5" s="705"/>
      <c r="AM5" s="705"/>
      <c r="AN5" s="22"/>
      <c r="AO5" s="22"/>
    </row>
    <row r="6" spans="1:41" ht="20.100000000000001" customHeight="1" x14ac:dyDescent="0.2">
      <c r="A6" s="698"/>
      <c r="B6" s="166" t="s">
        <v>128</v>
      </c>
      <c r="C6" s="166" t="s">
        <v>129</v>
      </c>
      <c r="D6" s="166" t="s">
        <v>130</v>
      </c>
      <c r="E6" s="166" t="s">
        <v>131</v>
      </c>
      <c r="F6" s="166" t="s">
        <v>132</v>
      </c>
      <c r="G6" s="166" t="s">
        <v>133</v>
      </c>
      <c r="H6" s="698" t="s">
        <v>134</v>
      </c>
      <c r="I6" s="698"/>
      <c r="J6" s="698" t="s">
        <v>69</v>
      </c>
      <c r="K6" s="698"/>
      <c r="L6" s="698"/>
      <c r="M6" s="698"/>
      <c r="N6" s="39"/>
      <c r="O6" s="698"/>
      <c r="P6" s="166" t="s">
        <v>128</v>
      </c>
      <c r="Q6" s="166" t="s">
        <v>129</v>
      </c>
      <c r="R6" s="166" t="s">
        <v>130</v>
      </c>
      <c r="S6" s="166" t="s">
        <v>131</v>
      </c>
      <c r="T6" s="166" t="s">
        <v>132</v>
      </c>
      <c r="U6" s="166" t="s">
        <v>133</v>
      </c>
      <c r="V6" s="698" t="s">
        <v>134</v>
      </c>
      <c r="W6" s="698"/>
      <c r="X6" s="698" t="s">
        <v>69</v>
      </c>
      <c r="Y6" s="698"/>
      <c r="Z6" s="39"/>
      <c r="AA6" s="698"/>
      <c r="AB6" s="166" t="s">
        <v>128</v>
      </c>
      <c r="AC6" s="166" t="s">
        <v>129</v>
      </c>
      <c r="AD6" s="166" t="s">
        <v>130</v>
      </c>
      <c r="AE6" s="166" t="s">
        <v>131</v>
      </c>
      <c r="AF6" s="166" t="s">
        <v>132</v>
      </c>
      <c r="AG6" s="166" t="s">
        <v>133</v>
      </c>
      <c r="AH6" s="698" t="s">
        <v>134</v>
      </c>
      <c r="AI6" s="698"/>
      <c r="AJ6" s="698" t="s">
        <v>69</v>
      </c>
      <c r="AK6" s="698"/>
      <c r="AL6" s="698"/>
      <c r="AM6" s="698"/>
      <c r="AN6" s="22"/>
      <c r="AO6" s="22"/>
    </row>
    <row r="7" spans="1:41" ht="20.100000000000001" customHeight="1" x14ac:dyDescent="0.2">
      <c r="A7" s="698"/>
      <c r="B7" s="698" t="s">
        <v>70</v>
      </c>
      <c r="C7" s="698" t="s">
        <v>71</v>
      </c>
      <c r="D7" s="698" t="s">
        <v>73</v>
      </c>
      <c r="E7" s="698" t="s">
        <v>74</v>
      </c>
      <c r="F7" s="698" t="s">
        <v>76</v>
      </c>
      <c r="G7" s="698" t="s">
        <v>77</v>
      </c>
      <c r="H7" s="197" t="s">
        <v>135</v>
      </c>
      <c r="I7" s="197" t="s">
        <v>136</v>
      </c>
      <c r="J7" s="698" t="s">
        <v>13</v>
      </c>
      <c r="K7" s="698"/>
      <c r="L7" s="698" t="s">
        <v>14</v>
      </c>
      <c r="M7" s="698"/>
      <c r="N7" s="39"/>
      <c r="O7" s="698"/>
      <c r="P7" s="698" t="s">
        <v>70</v>
      </c>
      <c r="Q7" s="698" t="s">
        <v>71</v>
      </c>
      <c r="R7" s="698" t="s">
        <v>73</v>
      </c>
      <c r="S7" s="698" t="s">
        <v>74</v>
      </c>
      <c r="T7" s="698" t="s">
        <v>76</v>
      </c>
      <c r="U7" s="698" t="s">
        <v>77</v>
      </c>
      <c r="V7" s="197" t="s">
        <v>135</v>
      </c>
      <c r="W7" s="197" t="s">
        <v>136</v>
      </c>
      <c r="X7" s="698" t="s">
        <v>13</v>
      </c>
      <c r="Y7" s="698"/>
      <c r="Z7" s="39"/>
      <c r="AA7" s="698"/>
      <c r="AB7" s="698" t="s">
        <v>70</v>
      </c>
      <c r="AC7" s="698" t="s">
        <v>71</v>
      </c>
      <c r="AD7" s="698" t="s">
        <v>73</v>
      </c>
      <c r="AE7" s="698" t="s">
        <v>74</v>
      </c>
      <c r="AF7" s="698" t="s">
        <v>76</v>
      </c>
      <c r="AG7" s="698" t="s">
        <v>77</v>
      </c>
      <c r="AH7" s="197" t="s">
        <v>135</v>
      </c>
      <c r="AI7" s="197" t="s">
        <v>136</v>
      </c>
      <c r="AJ7" s="698" t="s">
        <v>13</v>
      </c>
      <c r="AK7" s="698"/>
      <c r="AL7" s="698" t="s">
        <v>14</v>
      </c>
      <c r="AM7" s="698"/>
      <c r="AN7" s="22"/>
      <c r="AO7" s="22"/>
    </row>
    <row r="8" spans="1:41" ht="13.5" customHeight="1" x14ac:dyDescent="0.2">
      <c r="A8" s="699"/>
      <c r="B8" s="699"/>
      <c r="C8" s="699"/>
      <c r="D8" s="699"/>
      <c r="E8" s="699"/>
      <c r="F8" s="699"/>
      <c r="G8" s="699"/>
      <c r="H8" s="198" t="s">
        <v>119</v>
      </c>
      <c r="I8" s="198" t="s">
        <v>120</v>
      </c>
      <c r="J8" s="167" t="s">
        <v>121</v>
      </c>
      <c r="K8" s="167" t="s">
        <v>137</v>
      </c>
      <c r="L8" s="167" t="s">
        <v>138</v>
      </c>
      <c r="M8" s="167" t="s">
        <v>139</v>
      </c>
      <c r="N8" s="39"/>
      <c r="O8" s="699"/>
      <c r="P8" s="699"/>
      <c r="Q8" s="699"/>
      <c r="R8" s="699"/>
      <c r="S8" s="699"/>
      <c r="T8" s="699"/>
      <c r="U8" s="699"/>
      <c r="V8" s="198" t="s">
        <v>119</v>
      </c>
      <c r="W8" s="198" t="s">
        <v>120</v>
      </c>
      <c r="X8" s="167" t="s">
        <v>121</v>
      </c>
      <c r="Y8" s="167" t="s">
        <v>137</v>
      </c>
      <c r="Z8" s="39"/>
      <c r="AA8" s="699"/>
      <c r="AB8" s="699"/>
      <c r="AC8" s="699"/>
      <c r="AD8" s="699"/>
      <c r="AE8" s="699"/>
      <c r="AF8" s="699"/>
      <c r="AG8" s="699"/>
      <c r="AH8" s="198" t="s">
        <v>119</v>
      </c>
      <c r="AI8" s="198" t="s">
        <v>120</v>
      </c>
      <c r="AJ8" s="167" t="s">
        <v>121</v>
      </c>
      <c r="AK8" s="167" t="s">
        <v>137</v>
      </c>
      <c r="AL8" s="167" t="s">
        <v>138</v>
      </c>
      <c r="AM8" s="167" t="s">
        <v>139</v>
      </c>
      <c r="AN8" s="22"/>
      <c r="AO8" s="22"/>
    </row>
    <row r="9" spans="1:41" ht="15.6" customHeight="1" x14ac:dyDescent="0.2">
      <c r="A9" s="100" t="s">
        <v>79</v>
      </c>
      <c r="B9" s="101">
        <v>268.89999999999998</v>
      </c>
      <c r="C9" s="101">
        <v>261.7</v>
      </c>
      <c r="D9" s="101">
        <v>265.39999999999998</v>
      </c>
      <c r="E9" s="101">
        <v>263</v>
      </c>
      <c r="F9" s="101">
        <v>263.5</v>
      </c>
      <c r="G9" s="101">
        <f>'Arroz Total'!B8</f>
        <v>227.9</v>
      </c>
      <c r="H9" s="101">
        <v>232.5</v>
      </c>
      <c r="I9" s="101">
        <f>'Arroz Total'!C8</f>
        <v>198.6</v>
      </c>
      <c r="J9" s="101">
        <f t="shared" ref="J9:J43" si="0">IF($H9=0,0,ROUND((I9/$H9-1)*100,1))</f>
        <v>-14.6</v>
      </c>
      <c r="K9" s="101">
        <f t="shared" ref="K9:K43" si="1">IF($G9=0,0,ROUND((I9/$G9-1)*100,1))</f>
        <v>-12.9</v>
      </c>
      <c r="L9" s="101">
        <f t="shared" ref="L9:L43" si="2">I9-H9</f>
        <v>-33.900000000000006</v>
      </c>
      <c r="M9" s="101">
        <f t="shared" ref="M9:M43" si="3">I9-G9</f>
        <v>-29.300000000000011</v>
      </c>
      <c r="N9" s="85"/>
      <c r="O9" s="100" t="s">
        <v>79</v>
      </c>
      <c r="P9" s="102">
        <v>3597.2432130000002</v>
      </c>
      <c r="Q9" s="102">
        <v>3796.6132980000002</v>
      </c>
      <c r="R9" s="102">
        <v>3834.7260740000002</v>
      </c>
      <c r="S9" s="102">
        <v>4128.7300379999997</v>
      </c>
      <c r="T9" s="102">
        <v>4045.00038</v>
      </c>
      <c r="U9" s="102">
        <f>'Arroz Total'!E8</f>
        <v>4576.6366827555948</v>
      </c>
      <c r="V9" s="102">
        <v>4315.125591</v>
      </c>
      <c r="W9" s="102">
        <f>'Arroz Total'!F8</f>
        <v>4568.00755287009</v>
      </c>
      <c r="X9" s="101">
        <f t="shared" ref="X9:X43" si="4">IF($V9=0,0,ROUND((W9/$V9-1)*100,1))</f>
        <v>5.9</v>
      </c>
      <c r="Y9" s="101">
        <f t="shared" ref="Y9:Y43" si="5">IF($U9=0,0,ROUND((W9/$U9-1)*100,1))</f>
        <v>-0.2</v>
      </c>
      <c r="Z9" s="87"/>
      <c r="AA9" s="100" t="s">
        <v>79</v>
      </c>
      <c r="AB9" s="101">
        <v>967.2</v>
      </c>
      <c r="AC9" s="101">
        <v>993.6</v>
      </c>
      <c r="AD9" s="101">
        <v>1017.8</v>
      </c>
      <c r="AE9" s="101">
        <v>1085.8</v>
      </c>
      <c r="AF9" s="101">
        <v>1065.7</v>
      </c>
      <c r="AG9" s="101">
        <f>'Arroz Total'!H8</f>
        <v>1043</v>
      </c>
      <c r="AH9" s="101">
        <v>1003.3</v>
      </c>
      <c r="AI9" s="101">
        <f>'Arroz Total'!I8</f>
        <v>907.30000000000007</v>
      </c>
      <c r="AJ9" s="101">
        <f t="shared" ref="AJ9:AJ43" si="6">IF($AH9=0,0,ROUND((AI9/$AH9-1)*100,1))</f>
        <v>-9.6</v>
      </c>
      <c r="AK9" s="101">
        <f t="shared" ref="AK9:AK43" si="7">IF($AG9=0,0,ROUND((AI9/$AG9-1)*100,1))</f>
        <v>-13</v>
      </c>
      <c r="AL9" s="101">
        <f t="shared" ref="AL9:AL43" si="8">AI9-AH9</f>
        <v>-95.999999999999886</v>
      </c>
      <c r="AM9" s="101">
        <f t="shared" ref="AM9:AM43" si="9">AI9-AG9</f>
        <v>-135.69999999999993</v>
      </c>
      <c r="AN9" s="22"/>
      <c r="AO9" s="22"/>
    </row>
    <row r="10" spans="1:41" ht="15.6" customHeight="1" x14ac:dyDescent="0.2">
      <c r="A10" s="56" t="s">
        <v>80</v>
      </c>
      <c r="B10" s="9">
        <v>12</v>
      </c>
      <c r="C10" s="9">
        <v>12</v>
      </c>
      <c r="D10" s="79">
        <v>8.6</v>
      </c>
      <c r="E10" s="9">
        <v>12.3</v>
      </c>
      <c r="F10" s="9">
        <v>12.3</v>
      </c>
      <c r="G10" s="9">
        <f>'Arroz Total'!B9</f>
        <v>12.5</v>
      </c>
      <c r="H10" s="9">
        <v>11.3</v>
      </c>
      <c r="I10" s="79">
        <f>'Arroz Total'!C9</f>
        <v>12</v>
      </c>
      <c r="J10" s="79">
        <f t="shared" si="0"/>
        <v>6.2</v>
      </c>
      <c r="K10" s="79">
        <f t="shared" si="1"/>
        <v>-4</v>
      </c>
      <c r="L10" s="79">
        <f t="shared" si="2"/>
        <v>0.69999999999999929</v>
      </c>
      <c r="M10" s="79">
        <f t="shared" si="3"/>
        <v>-0.5</v>
      </c>
      <c r="N10" s="88"/>
      <c r="O10" s="56" t="s">
        <v>80</v>
      </c>
      <c r="P10" s="24">
        <v>6500</v>
      </c>
      <c r="Q10" s="24">
        <v>6500</v>
      </c>
      <c r="R10" s="89">
        <v>7023</v>
      </c>
      <c r="S10" s="24">
        <v>7077</v>
      </c>
      <c r="T10" s="24">
        <v>7075</v>
      </c>
      <c r="U10" s="24">
        <f>'Arroz Total'!E9</f>
        <v>7250</v>
      </c>
      <c r="V10" s="24">
        <v>6897</v>
      </c>
      <c r="W10" s="89">
        <f>'Arroz Total'!F9</f>
        <v>7155</v>
      </c>
      <c r="X10" s="79">
        <f t="shared" si="4"/>
        <v>3.7</v>
      </c>
      <c r="Y10" s="79">
        <f t="shared" si="5"/>
        <v>-1.3</v>
      </c>
      <c r="Z10" s="90"/>
      <c r="AA10" s="56" t="s">
        <v>80</v>
      </c>
      <c r="AB10" s="9">
        <v>78</v>
      </c>
      <c r="AC10" s="9">
        <v>78</v>
      </c>
      <c r="AD10" s="79">
        <v>60.4</v>
      </c>
      <c r="AE10" s="9">
        <v>87</v>
      </c>
      <c r="AF10" s="9">
        <v>87</v>
      </c>
      <c r="AG10" s="9">
        <f>'Arroz Total'!H9</f>
        <v>90.6</v>
      </c>
      <c r="AH10" s="9">
        <v>77.900000000000006</v>
      </c>
      <c r="AI10" s="79">
        <f>'Arroz Total'!I9</f>
        <v>85.9</v>
      </c>
      <c r="AJ10" s="79">
        <f t="shared" si="6"/>
        <v>10.3</v>
      </c>
      <c r="AK10" s="79">
        <f t="shared" si="7"/>
        <v>-5.2</v>
      </c>
      <c r="AL10" s="79">
        <f t="shared" si="8"/>
        <v>8</v>
      </c>
      <c r="AM10" s="79">
        <f t="shared" si="9"/>
        <v>-4.6999999999999886</v>
      </c>
      <c r="AN10" s="22"/>
      <c r="AO10" s="22"/>
    </row>
    <row r="11" spans="1:41" ht="15.6" customHeight="1" x14ac:dyDescent="0.2">
      <c r="A11" s="56" t="s">
        <v>81</v>
      </c>
      <c r="B11" s="9">
        <v>48.5</v>
      </c>
      <c r="C11" s="9">
        <v>44.3</v>
      </c>
      <c r="D11" s="79">
        <v>42.6</v>
      </c>
      <c r="E11" s="9">
        <v>40.6</v>
      </c>
      <c r="F11" s="9">
        <v>42.4</v>
      </c>
      <c r="G11" s="9">
        <f>'Arroz Total'!B10</f>
        <v>36.799999999999997</v>
      </c>
      <c r="H11" s="9">
        <v>42.5</v>
      </c>
      <c r="I11" s="79">
        <f>'Arroz Total'!C10</f>
        <v>34.6</v>
      </c>
      <c r="J11" s="79">
        <f t="shared" si="0"/>
        <v>-18.600000000000001</v>
      </c>
      <c r="K11" s="79">
        <f t="shared" si="1"/>
        <v>-6</v>
      </c>
      <c r="L11" s="79">
        <f t="shared" si="2"/>
        <v>-7.8999999999999986</v>
      </c>
      <c r="M11" s="79">
        <f t="shared" si="3"/>
        <v>-2.1999999999999957</v>
      </c>
      <c r="N11" s="88"/>
      <c r="O11" s="56" t="s">
        <v>81</v>
      </c>
      <c r="P11" s="24">
        <v>2819</v>
      </c>
      <c r="Q11" s="24">
        <v>2859</v>
      </c>
      <c r="R11" s="89">
        <v>3423</v>
      </c>
      <c r="S11" s="24">
        <v>2956</v>
      </c>
      <c r="T11" s="24">
        <v>3243</v>
      </c>
      <c r="U11" s="24">
        <f>'Arroz Total'!E10</f>
        <v>3300</v>
      </c>
      <c r="V11" s="24">
        <v>3238</v>
      </c>
      <c r="W11" s="89">
        <f>'Arroz Total'!F10</f>
        <v>3228</v>
      </c>
      <c r="X11" s="79">
        <f t="shared" si="4"/>
        <v>-0.3</v>
      </c>
      <c r="Y11" s="79">
        <f t="shared" si="5"/>
        <v>-2.2000000000000002</v>
      </c>
      <c r="Z11" s="90"/>
      <c r="AA11" s="56" t="s">
        <v>81</v>
      </c>
      <c r="AB11" s="9">
        <v>136.69999999999999</v>
      </c>
      <c r="AC11" s="9">
        <v>126.7</v>
      </c>
      <c r="AD11" s="79">
        <v>145.80000000000001</v>
      </c>
      <c r="AE11" s="9">
        <v>120</v>
      </c>
      <c r="AF11" s="9">
        <v>137.5</v>
      </c>
      <c r="AG11" s="9">
        <f>'Arroz Total'!H10</f>
        <v>121.4</v>
      </c>
      <c r="AH11" s="9">
        <v>137.6</v>
      </c>
      <c r="AI11" s="79">
        <f>'Arroz Total'!I10</f>
        <v>111.7</v>
      </c>
      <c r="AJ11" s="79">
        <f t="shared" si="6"/>
        <v>-18.8</v>
      </c>
      <c r="AK11" s="79">
        <f t="shared" si="7"/>
        <v>-8</v>
      </c>
      <c r="AL11" s="79">
        <f t="shared" si="8"/>
        <v>-25.899999999999991</v>
      </c>
      <c r="AM11" s="79">
        <f t="shared" si="9"/>
        <v>-9.7000000000000028</v>
      </c>
      <c r="AN11" s="22"/>
      <c r="AO11" s="22"/>
    </row>
    <row r="12" spans="1:41" ht="15.6" customHeight="1" x14ac:dyDescent="0.2">
      <c r="A12" s="56" t="s">
        <v>82</v>
      </c>
      <c r="B12" s="9">
        <v>7.5</v>
      </c>
      <c r="C12" s="9">
        <v>6.7</v>
      </c>
      <c r="D12" s="79">
        <v>5.0999999999999996</v>
      </c>
      <c r="E12" s="9">
        <v>4.3</v>
      </c>
      <c r="F12" s="9">
        <v>5</v>
      </c>
      <c r="G12" s="9">
        <f>'Arroz Total'!B11</f>
        <v>3.7</v>
      </c>
      <c r="H12" s="9">
        <v>3.8</v>
      </c>
      <c r="I12" s="79">
        <f>'Arroz Total'!C11</f>
        <v>3.7</v>
      </c>
      <c r="J12" s="79">
        <f t="shared" si="0"/>
        <v>-2.6</v>
      </c>
      <c r="K12" s="79">
        <f t="shared" si="1"/>
        <v>0</v>
      </c>
      <c r="L12" s="79">
        <f t="shared" si="2"/>
        <v>-9.9999999999999645E-2</v>
      </c>
      <c r="M12" s="79">
        <f t="shared" si="3"/>
        <v>0</v>
      </c>
      <c r="N12" s="88"/>
      <c r="O12" s="56" t="s">
        <v>82</v>
      </c>
      <c r="P12" s="24">
        <v>1201</v>
      </c>
      <c r="Q12" s="24">
        <v>1143</v>
      </c>
      <c r="R12" s="89">
        <v>1353</v>
      </c>
      <c r="S12" s="24">
        <v>1399</v>
      </c>
      <c r="T12" s="24">
        <v>1223</v>
      </c>
      <c r="U12" s="24">
        <f>'Arroz Total'!E11</f>
        <v>1219</v>
      </c>
      <c r="V12" s="24">
        <v>1313</v>
      </c>
      <c r="W12" s="89">
        <f>'Arroz Total'!F11</f>
        <v>1243</v>
      </c>
      <c r="X12" s="79">
        <f t="shared" si="4"/>
        <v>-5.3</v>
      </c>
      <c r="Y12" s="79">
        <f t="shared" si="5"/>
        <v>2</v>
      </c>
      <c r="Z12" s="90"/>
      <c r="AA12" s="56" t="s">
        <v>82</v>
      </c>
      <c r="AB12" s="9">
        <v>9</v>
      </c>
      <c r="AC12" s="9">
        <v>7.7</v>
      </c>
      <c r="AD12" s="79">
        <v>6.9</v>
      </c>
      <c r="AE12" s="9">
        <v>6</v>
      </c>
      <c r="AF12" s="9">
        <v>6.1</v>
      </c>
      <c r="AG12" s="9">
        <f>'Arroz Total'!H11</f>
        <v>4.5</v>
      </c>
      <c r="AH12" s="9">
        <v>5</v>
      </c>
      <c r="AI12" s="79">
        <f>'Arroz Total'!I11</f>
        <v>4.5999999999999996</v>
      </c>
      <c r="AJ12" s="79">
        <f t="shared" si="6"/>
        <v>-8</v>
      </c>
      <c r="AK12" s="79">
        <f t="shared" si="7"/>
        <v>2.2000000000000002</v>
      </c>
      <c r="AL12" s="79">
        <f t="shared" si="8"/>
        <v>-0.40000000000000036</v>
      </c>
      <c r="AM12" s="79">
        <f t="shared" si="9"/>
        <v>9.9999999999999645E-2</v>
      </c>
      <c r="AN12" s="22"/>
      <c r="AO12" s="22"/>
    </row>
    <row r="13" spans="1:41" ht="15.6" customHeight="1" x14ac:dyDescent="0.2">
      <c r="A13" s="56" t="s">
        <v>83</v>
      </c>
      <c r="B13" s="9">
        <v>3.4</v>
      </c>
      <c r="C13" s="9">
        <v>3.4</v>
      </c>
      <c r="D13" s="79">
        <v>1.9</v>
      </c>
      <c r="E13" s="9">
        <v>3.2</v>
      </c>
      <c r="F13" s="9">
        <v>1.4</v>
      </c>
      <c r="G13" s="9">
        <f>'Arroz Total'!B12</f>
        <v>5.8</v>
      </c>
      <c r="H13" s="9">
        <v>2.5</v>
      </c>
      <c r="I13" s="79">
        <f>'Arroz Total'!C12</f>
        <v>4.5</v>
      </c>
      <c r="J13" s="79">
        <f t="shared" si="0"/>
        <v>80</v>
      </c>
      <c r="K13" s="79">
        <f t="shared" si="1"/>
        <v>-22.4</v>
      </c>
      <c r="L13" s="79">
        <f t="shared" si="2"/>
        <v>2</v>
      </c>
      <c r="M13" s="79">
        <f t="shared" si="3"/>
        <v>-1.2999999999999998</v>
      </c>
      <c r="N13" s="88"/>
      <c r="O13" s="56" t="s">
        <v>83</v>
      </c>
      <c r="P13" s="24">
        <v>2261</v>
      </c>
      <c r="Q13" s="24">
        <v>2189</v>
      </c>
      <c r="R13" s="89">
        <v>2290</v>
      </c>
      <c r="S13" s="24">
        <v>2183</v>
      </c>
      <c r="T13" s="24">
        <v>2296</v>
      </c>
      <c r="U13" s="24">
        <f>'Arroz Total'!E12</f>
        <v>2800</v>
      </c>
      <c r="V13" s="24">
        <v>2269</v>
      </c>
      <c r="W13" s="89">
        <f>'Arroz Total'!F12</f>
        <v>2800</v>
      </c>
      <c r="X13" s="79">
        <f t="shared" si="4"/>
        <v>23.4</v>
      </c>
      <c r="Y13" s="79">
        <f t="shared" si="5"/>
        <v>0</v>
      </c>
      <c r="Z13" s="90"/>
      <c r="AA13" s="56" t="s">
        <v>83</v>
      </c>
      <c r="AB13" s="9">
        <v>7.7</v>
      </c>
      <c r="AC13" s="9">
        <v>7.4</v>
      </c>
      <c r="AD13" s="79">
        <v>4.4000000000000004</v>
      </c>
      <c r="AE13" s="9">
        <v>7</v>
      </c>
      <c r="AF13" s="9">
        <v>3.2</v>
      </c>
      <c r="AG13" s="9">
        <f>'Arroz Total'!H12</f>
        <v>16.2</v>
      </c>
      <c r="AH13" s="9">
        <v>5.7</v>
      </c>
      <c r="AI13" s="79">
        <f>'Arroz Total'!I12</f>
        <v>12.6</v>
      </c>
      <c r="AJ13" s="79">
        <f t="shared" si="6"/>
        <v>121.1</v>
      </c>
      <c r="AK13" s="79">
        <f t="shared" si="7"/>
        <v>-22.2</v>
      </c>
      <c r="AL13" s="79">
        <f t="shared" si="8"/>
        <v>6.8999999999999995</v>
      </c>
      <c r="AM13" s="79">
        <f t="shared" si="9"/>
        <v>-3.5999999999999996</v>
      </c>
      <c r="AN13" s="22"/>
      <c r="AO13" s="22"/>
    </row>
    <row r="14" spans="1:41" ht="15.6" customHeight="1" x14ac:dyDescent="0.2">
      <c r="A14" s="56" t="s">
        <v>84</v>
      </c>
      <c r="B14" s="9">
        <v>2</v>
      </c>
      <c r="C14" s="9">
        <v>1.9</v>
      </c>
      <c r="D14" s="79">
        <v>1.5</v>
      </c>
      <c r="E14" s="9">
        <v>1.5</v>
      </c>
      <c r="F14" s="9">
        <v>1.5</v>
      </c>
      <c r="G14" s="9">
        <f>'Arroz Total'!B13</f>
        <v>0.9</v>
      </c>
      <c r="H14" s="9">
        <v>1.1000000000000001</v>
      </c>
      <c r="I14" s="79">
        <f>'Arroz Total'!C13</f>
        <v>0.9</v>
      </c>
      <c r="J14" s="79">
        <f t="shared" si="0"/>
        <v>-18.2</v>
      </c>
      <c r="K14" s="79">
        <f t="shared" si="1"/>
        <v>0</v>
      </c>
      <c r="L14" s="79">
        <f t="shared" si="2"/>
        <v>-0.20000000000000007</v>
      </c>
      <c r="M14" s="79">
        <f t="shared" si="3"/>
        <v>0</v>
      </c>
      <c r="N14" s="88"/>
      <c r="O14" s="56" t="s">
        <v>84</v>
      </c>
      <c r="P14" s="24">
        <v>1218</v>
      </c>
      <c r="Q14" s="24">
        <v>865</v>
      </c>
      <c r="R14" s="89">
        <v>918</v>
      </c>
      <c r="S14" s="24">
        <v>945</v>
      </c>
      <c r="T14" s="24">
        <v>952</v>
      </c>
      <c r="U14" s="24">
        <f>'Arroz Total'!E13</f>
        <v>994</v>
      </c>
      <c r="V14" s="24">
        <v>994</v>
      </c>
      <c r="W14" s="89">
        <f>'Arroz Total'!F13</f>
        <v>1032</v>
      </c>
      <c r="X14" s="79">
        <f t="shared" si="4"/>
        <v>3.8</v>
      </c>
      <c r="Y14" s="79">
        <f t="shared" si="5"/>
        <v>3.8</v>
      </c>
      <c r="Z14" s="90"/>
      <c r="AA14" s="56" t="s">
        <v>84</v>
      </c>
      <c r="AB14" s="9">
        <v>2.4</v>
      </c>
      <c r="AC14" s="9">
        <v>1.6</v>
      </c>
      <c r="AD14" s="79">
        <v>1.4</v>
      </c>
      <c r="AE14" s="9">
        <v>1.4</v>
      </c>
      <c r="AF14" s="9">
        <v>1.4</v>
      </c>
      <c r="AG14" s="9">
        <f>'Arroz Total'!H13</f>
        <v>0.9</v>
      </c>
      <c r="AH14" s="9">
        <v>1.1000000000000001</v>
      </c>
      <c r="AI14" s="79">
        <f>'Arroz Total'!I13</f>
        <v>0.9</v>
      </c>
      <c r="AJ14" s="79">
        <f t="shared" si="6"/>
        <v>-18.2</v>
      </c>
      <c r="AK14" s="79">
        <f t="shared" si="7"/>
        <v>0</v>
      </c>
      <c r="AL14" s="79">
        <f t="shared" si="8"/>
        <v>-0.20000000000000007</v>
      </c>
      <c r="AM14" s="79">
        <f t="shared" si="9"/>
        <v>0</v>
      </c>
      <c r="AN14" s="22"/>
      <c r="AO14" s="22"/>
    </row>
    <row r="15" spans="1:41" ht="15.6" customHeight="1" x14ac:dyDescent="0.2">
      <c r="A15" s="56" t="s">
        <v>85</v>
      </c>
      <c r="B15" s="9">
        <v>81.599999999999994</v>
      </c>
      <c r="C15" s="9">
        <v>65.900000000000006</v>
      </c>
      <c r="D15" s="79">
        <v>72.900000000000006</v>
      </c>
      <c r="E15" s="9">
        <v>68.8</v>
      </c>
      <c r="F15" s="9">
        <v>68.400000000000006</v>
      </c>
      <c r="G15" s="9">
        <f>'Arroz Total'!B14</f>
        <v>43.8</v>
      </c>
      <c r="H15" s="9">
        <v>44.1</v>
      </c>
      <c r="I15" s="79">
        <f>'Arroz Total'!C14</f>
        <v>42.4</v>
      </c>
      <c r="J15" s="79">
        <f t="shared" si="0"/>
        <v>-3.9</v>
      </c>
      <c r="K15" s="79">
        <f t="shared" si="1"/>
        <v>-3.2</v>
      </c>
      <c r="L15" s="79">
        <f t="shared" si="2"/>
        <v>-1.7000000000000028</v>
      </c>
      <c r="M15" s="79">
        <f t="shared" si="3"/>
        <v>-1.3999999999999986</v>
      </c>
      <c r="N15" s="88"/>
      <c r="O15" s="56" t="s">
        <v>85</v>
      </c>
      <c r="P15" s="24">
        <v>2326</v>
      </c>
      <c r="Q15" s="24">
        <v>2537</v>
      </c>
      <c r="R15" s="89">
        <v>2519.6707820000001</v>
      </c>
      <c r="S15" s="24">
        <v>2728.4694770000001</v>
      </c>
      <c r="T15" s="24">
        <v>2860.2339179999999</v>
      </c>
      <c r="U15" s="24">
        <f>'Arroz Total'!E14</f>
        <v>2674.8744292237443</v>
      </c>
      <c r="V15" s="24">
        <v>2516.5079369999999</v>
      </c>
      <c r="W15" s="89">
        <f>'Arroz Total'!F14</f>
        <v>2722.5448113207549</v>
      </c>
      <c r="X15" s="79">
        <f t="shared" si="4"/>
        <v>8.1999999999999993</v>
      </c>
      <c r="Y15" s="79">
        <f t="shared" si="5"/>
        <v>1.8</v>
      </c>
      <c r="Z15" s="90"/>
      <c r="AA15" s="56" t="s">
        <v>85</v>
      </c>
      <c r="AB15" s="9">
        <v>189.8</v>
      </c>
      <c r="AC15" s="9">
        <v>167.2</v>
      </c>
      <c r="AD15" s="79">
        <v>183.7</v>
      </c>
      <c r="AE15" s="9">
        <v>187.7</v>
      </c>
      <c r="AF15" s="9">
        <v>195.6</v>
      </c>
      <c r="AG15" s="9">
        <f>'Arroz Total'!H14</f>
        <v>117.2</v>
      </c>
      <c r="AH15" s="9">
        <v>111</v>
      </c>
      <c r="AI15" s="79">
        <f>'Arroz Total'!I14</f>
        <v>115.5</v>
      </c>
      <c r="AJ15" s="79">
        <f t="shared" si="6"/>
        <v>4.0999999999999996</v>
      </c>
      <c r="AK15" s="79">
        <f t="shared" si="7"/>
        <v>-1.5</v>
      </c>
      <c r="AL15" s="79">
        <f t="shared" si="8"/>
        <v>4.5</v>
      </c>
      <c r="AM15" s="79">
        <f t="shared" si="9"/>
        <v>-1.7000000000000028</v>
      </c>
      <c r="AN15" s="22"/>
      <c r="AO15" s="22"/>
    </row>
    <row r="16" spans="1:41" ht="15.6" customHeight="1" x14ac:dyDescent="0.2">
      <c r="A16" s="56" t="s">
        <v>86</v>
      </c>
      <c r="B16" s="9">
        <v>113.9</v>
      </c>
      <c r="C16" s="9">
        <v>127.5</v>
      </c>
      <c r="D16" s="79">
        <v>132.80000000000001</v>
      </c>
      <c r="E16" s="9">
        <v>132.30000000000001</v>
      </c>
      <c r="F16" s="9">
        <v>132.5</v>
      </c>
      <c r="G16" s="9">
        <f>'Arroz Total'!B15</f>
        <v>124.4</v>
      </c>
      <c r="H16" s="9">
        <v>127.2</v>
      </c>
      <c r="I16" s="79">
        <f>'Arroz Total'!C15</f>
        <v>100.5</v>
      </c>
      <c r="J16" s="79">
        <f t="shared" si="0"/>
        <v>-21</v>
      </c>
      <c r="K16" s="79">
        <f t="shared" si="1"/>
        <v>-19.2</v>
      </c>
      <c r="L16" s="79">
        <f t="shared" si="2"/>
        <v>-26.700000000000003</v>
      </c>
      <c r="M16" s="79">
        <f t="shared" si="3"/>
        <v>-23.900000000000006</v>
      </c>
      <c r="N16" s="91"/>
      <c r="O16" s="56" t="s">
        <v>86</v>
      </c>
      <c r="P16" s="24">
        <v>4773</v>
      </c>
      <c r="Q16" s="24">
        <v>4745</v>
      </c>
      <c r="R16" s="89">
        <v>4632.578313</v>
      </c>
      <c r="S16" s="24">
        <v>5114.5714289999996</v>
      </c>
      <c r="T16" s="24">
        <v>4791.9584910000003</v>
      </c>
      <c r="U16" s="24">
        <f>'Arroz Total'!E15</f>
        <v>5563.8754019292601</v>
      </c>
      <c r="V16" s="24">
        <v>5227.8482700000004</v>
      </c>
      <c r="W16" s="89">
        <f>'Arroz Total'!F15</f>
        <v>5732.275621890547</v>
      </c>
      <c r="X16" s="79">
        <f t="shared" si="4"/>
        <v>9.6</v>
      </c>
      <c r="Y16" s="79">
        <f t="shared" si="5"/>
        <v>3</v>
      </c>
      <c r="Z16" s="90"/>
      <c r="AA16" s="56" t="s">
        <v>86</v>
      </c>
      <c r="AB16" s="9">
        <v>543.6</v>
      </c>
      <c r="AC16" s="9">
        <v>605</v>
      </c>
      <c r="AD16" s="79">
        <v>615.20000000000005</v>
      </c>
      <c r="AE16" s="9">
        <v>676.7</v>
      </c>
      <c r="AF16" s="9">
        <v>634.9</v>
      </c>
      <c r="AG16" s="9">
        <f>'Arroz Total'!H15</f>
        <v>692.2</v>
      </c>
      <c r="AH16" s="9">
        <v>665</v>
      </c>
      <c r="AI16" s="79">
        <f>'Arroz Total'!I15</f>
        <v>576.1</v>
      </c>
      <c r="AJ16" s="79">
        <f t="shared" si="6"/>
        <v>-13.4</v>
      </c>
      <c r="AK16" s="79">
        <f t="shared" si="7"/>
        <v>-16.8</v>
      </c>
      <c r="AL16" s="79">
        <f t="shared" si="8"/>
        <v>-88.899999999999977</v>
      </c>
      <c r="AM16" s="79">
        <f t="shared" si="9"/>
        <v>-116.10000000000002</v>
      </c>
      <c r="AN16" s="22"/>
      <c r="AO16" s="22"/>
    </row>
    <row r="17" spans="1:41" ht="15.6" customHeight="1" x14ac:dyDescent="0.2">
      <c r="A17" s="100" t="s">
        <v>87</v>
      </c>
      <c r="B17" s="101">
        <v>539.5</v>
      </c>
      <c r="C17" s="101">
        <v>476.6</v>
      </c>
      <c r="D17" s="101">
        <v>283.3</v>
      </c>
      <c r="E17" s="101">
        <v>229.2</v>
      </c>
      <c r="F17" s="101">
        <v>261.3</v>
      </c>
      <c r="G17" s="101">
        <f>'Arroz Total'!B16</f>
        <v>168</v>
      </c>
      <c r="H17" s="101">
        <v>165.5</v>
      </c>
      <c r="I17" s="101">
        <f>'Arroz Total'!C16</f>
        <v>168.3</v>
      </c>
      <c r="J17" s="101">
        <f t="shared" si="0"/>
        <v>1.7</v>
      </c>
      <c r="K17" s="101">
        <f t="shared" si="1"/>
        <v>0.2</v>
      </c>
      <c r="L17" s="101">
        <f t="shared" si="2"/>
        <v>2.8000000000000114</v>
      </c>
      <c r="M17" s="101">
        <f t="shared" si="3"/>
        <v>0.30000000000001137</v>
      </c>
      <c r="N17" s="87"/>
      <c r="O17" s="100" t="s">
        <v>87</v>
      </c>
      <c r="P17" s="102">
        <v>1695.260612</v>
      </c>
      <c r="Q17" s="102">
        <v>1457.8294169999999</v>
      </c>
      <c r="R17" s="102">
        <v>1389.4101659999999</v>
      </c>
      <c r="S17" s="102">
        <v>1908.07897</v>
      </c>
      <c r="T17" s="102">
        <v>2012.562189</v>
      </c>
      <c r="U17" s="102">
        <f>'Arroz Total'!E16</f>
        <v>2179.0196428571426</v>
      </c>
      <c r="V17" s="102">
        <v>1948.071299</v>
      </c>
      <c r="W17" s="102">
        <f>'Arroz Total'!F16</f>
        <v>2270.884729649435</v>
      </c>
      <c r="X17" s="101">
        <f t="shared" si="4"/>
        <v>16.600000000000001</v>
      </c>
      <c r="Y17" s="101">
        <f t="shared" si="5"/>
        <v>4.2</v>
      </c>
      <c r="Z17" s="87"/>
      <c r="AA17" s="100" t="s">
        <v>87</v>
      </c>
      <c r="AB17" s="101">
        <v>914.6</v>
      </c>
      <c r="AC17" s="101">
        <v>694.7</v>
      </c>
      <c r="AD17" s="101">
        <v>393.7</v>
      </c>
      <c r="AE17" s="101">
        <v>437.3</v>
      </c>
      <c r="AF17" s="101">
        <v>525.9</v>
      </c>
      <c r="AG17" s="101">
        <f>'Arroz Total'!H16</f>
        <v>366.2</v>
      </c>
      <c r="AH17" s="101">
        <v>322.5</v>
      </c>
      <c r="AI17" s="101">
        <f>'Arroz Total'!I16</f>
        <v>382.19999999999993</v>
      </c>
      <c r="AJ17" s="101">
        <f t="shared" si="6"/>
        <v>18.5</v>
      </c>
      <c r="AK17" s="101">
        <f t="shared" si="7"/>
        <v>4.4000000000000004</v>
      </c>
      <c r="AL17" s="101">
        <f t="shared" si="8"/>
        <v>59.699999999999932</v>
      </c>
      <c r="AM17" s="101">
        <f t="shared" si="9"/>
        <v>15.999999999999943</v>
      </c>
      <c r="AN17" s="22"/>
      <c r="AO17" s="22"/>
    </row>
    <row r="18" spans="1:41" ht="15.6" customHeight="1" x14ac:dyDescent="0.2">
      <c r="A18" s="56" t="s">
        <v>88</v>
      </c>
      <c r="B18" s="9">
        <v>389.1</v>
      </c>
      <c r="C18" s="9">
        <v>349.8</v>
      </c>
      <c r="D18" s="79">
        <v>181.5</v>
      </c>
      <c r="E18" s="9">
        <v>141.6</v>
      </c>
      <c r="F18" s="9">
        <v>166.7</v>
      </c>
      <c r="G18" s="9">
        <f>'Arroz Total'!B17</f>
        <v>95.199999999999989</v>
      </c>
      <c r="H18" s="9">
        <v>96</v>
      </c>
      <c r="I18" s="79">
        <f>'Arroz Total'!C17</f>
        <v>103.5</v>
      </c>
      <c r="J18" s="79">
        <f t="shared" si="0"/>
        <v>7.8</v>
      </c>
      <c r="K18" s="79">
        <f t="shared" si="1"/>
        <v>8.6999999999999993</v>
      </c>
      <c r="L18" s="79">
        <f t="shared" si="2"/>
        <v>7.5</v>
      </c>
      <c r="M18" s="79">
        <f t="shared" si="3"/>
        <v>8.3000000000000114</v>
      </c>
      <c r="N18" s="91"/>
      <c r="O18" s="56" t="s">
        <v>88</v>
      </c>
      <c r="P18" s="24">
        <v>1692</v>
      </c>
      <c r="Q18" s="24">
        <v>1418</v>
      </c>
      <c r="R18" s="89">
        <v>1478.254545</v>
      </c>
      <c r="S18" s="24">
        <v>1807.083333</v>
      </c>
      <c r="T18" s="24">
        <v>1925.065987</v>
      </c>
      <c r="U18" s="24">
        <f>'Arroz Total'!E17</f>
        <v>1810.6281512605042</v>
      </c>
      <c r="V18" s="24">
        <v>1721.5645830000001</v>
      </c>
      <c r="W18" s="89">
        <f>'Arroz Total'!F17</f>
        <v>2040.7845410628017</v>
      </c>
      <c r="X18" s="79">
        <f t="shared" si="4"/>
        <v>18.5</v>
      </c>
      <c r="Y18" s="79">
        <f t="shared" si="5"/>
        <v>12.7</v>
      </c>
      <c r="Z18" s="90"/>
      <c r="AA18" s="56" t="s">
        <v>88</v>
      </c>
      <c r="AB18" s="9">
        <v>658.4</v>
      </c>
      <c r="AC18" s="9">
        <v>496</v>
      </c>
      <c r="AD18" s="79">
        <v>268.3</v>
      </c>
      <c r="AE18" s="9">
        <v>255.9</v>
      </c>
      <c r="AF18" s="9">
        <v>320.89999999999998</v>
      </c>
      <c r="AG18" s="9">
        <f>'Arroz Total'!H17</f>
        <v>172.4</v>
      </c>
      <c r="AH18" s="9">
        <v>165.3</v>
      </c>
      <c r="AI18" s="79">
        <f>'Arroz Total'!I17</f>
        <v>211.2</v>
      </c>
      <c r="AJ18" s="79">
        <f t="shared" si="6"/>
        <v>27.8</v>
      </c>
      <c r="AK18" s="79">
        <f t="shared" si="7"/>
        <v>22.5</v>
      </c>
      <c r="AL18" s="79">
        <f t="shared" si="8"/>
        <v>45.899999999999977</v>
      </c>
      <c r="AM18" s="79">
        <f t="shared" si="9"/>
        <v>38.799999999999983</v>
      </c>
      <c r="AN18" s="22"/>
      <c r="AO18" s="22"/>
    </row>
    <row r="19" spans="1:41" ht="15.6" customHeight="1" x14ac:dyDescent="0.2">
      <c r="A19" s="56" t="s">
        <v>89</v>
      </c>
      <c r="B19" s="9">
        <v>105.9</v>
      </c>
      <c r="C19" s="9">
        <v>95.1</v>
      </c>
      <c r="D19" s="79">
        <v>79.099999999999994</v>
      </c>
      <c r="E19" s="9">
        <v>65.2</v>
      </c>
      <c r="F19" s="9">
        <v>70.8</v>
      </c>
      <c r="G19" s="9">
        <f>'Arroz Total'!B18</f>
        <v>56.199999999999996</v>
      </c>
      <c r="H19" s="9">
        <v>56</v>
      </c>
      <c r="I19" s="79">
        <f>'Arroz Total'!C18</f>
        <v>50</v>
      </c>
      <c r="J19" s="79">
        <f t="shared" si="0"/>
        <v>-10.7</v>
      </c>
      <c r="K19" s="79">
        <f t="shared" si="1"/>
        <v>-11</v>
      </c>
      <c r="L19" s="79">
        <f t="shared" si="2"/>
        <v>-6</v>
      </c>
      <c r="M19" s="79">
        <f t="shared" si="3"/>
        <v>-6.1999999999999957</v>
      </c>
      <c r="N19" s="91"/>
      <c r="O19" s="56" t="s">
        <v>89</v>
      </c>
      <c r="P19" s="24">
        <v>1400</v>
      </c>
      <c r="Q19" s="24">
        <v>1184</v>
      </c>
      <c r="R19" s="89">
        <v>754.66498100000001</v>
      </c>
      <c r="S19" s="24">
        <v>1628.766871</v>
      </c>
      <c r="T19" s="24">
        <v>1670.196328</v>
      </c>
      <c r="U19" s="24">
        <f>'Arroz Total'!E18</f>
        <v>1783.288256227758</v>
      </c>
      <c r="V19" s="24">
        <v>1636.814286</v>
      </c>
      <c r="W19" s="89">
        <f>'Arroz Total'!F18</f>
        <v>1901.7279999999998</v>
      </c>
      <c r="X19" s="79">
        <f t="shared" si="4"/>
        <v>16.2</v>
      </c>
      <c r="Y19" s="79">
        <f t="shared" si="5"/>
        <v>6.6</v>
      </c>
      <c r="Z19" s="90"/>
      <c r="AA19" s="56" t="s">
        <v>89</v>
      </c>
      <c r="AB19" s="9">
        <v>148.30000000000001</v>
      </c>
      <c r="AC19" s="9">
        <v>112.6</v>
      </c>
      <c r="AD19" s="79">
        <v>59.7</v>
      </c>
      <c r="AE19" s="9">
        <v>106.2</v>
      </c>
      <c r="AF19" s="9">
        <v>118.2</v>
      </c>
      <c r="AG19" s="9">
        <f>'Arroz Total'!H18</f>
        <v>100.2</v>
      </c>
      <c r="AH19" s="9">
        <v>91.7</v>
      </c>
      <c r="AI19" s="79">
        <f>'Arroz Total'!I18</f>
        <v>95.100000000000009</v>
      </c>
      <c r="AJ19" s="79">
        <f t="shared" si="6"/>
        <v>3.7</v>
      </c>
      <c r="AK19" s="79">
        <f t="shared" si="7"/>
        <v>-5.0999999999999996</v>
      </c>
      <c r="AL19" s="79">
        <f t="shared" si="8"/>
        <v>3.4000000000000057</v>
      </c>
      <c r="AM19" s="79">
        <f t="shared" si="9"/>
        <v>-5.0999999999999943</v>
      </c>
      <c r="AN19" s="22"/>
      <c r="AO19" s="22"/>
    </row>
    <row r="20" spans="1:41" ht="15.6" customHeight="1" x14ac:dyDescent="0.2">
      <c r="A20" s="56" t="s">
        <v>90</v>
      </c>
      <c r="B20" s="9">
        <v>22.1</v>
      </c>
      <c r="C20" s="9">
        <v>12.5</v>
      </c>
      <c r="D20" s="79">
        <v>4.7</v>
      </c>
      <c r="E20" s="9">
        <v>4.7</v>
      </c>
      <c r="F20" s="9">
        <v>3.6</v>
      </c>
      <c r="G20" s="9">
        <f>'Arroz Total'!B19</f>
        <v>4.8</v>
      </c>
      <c r="H20" s="9">
        <v>3.8</v>
      </c>
      <c r="I20" s="79">
        <f>'Arroz Total'!C19</f>
        <v>4.9000000000000004</v>
      </c>
      <c r="J20" s="79">
        <f t="shared" si="0"/>
        <v>28.9</v>
      </c>
      <c r="K20" s="79">
        <f t="shared" si="1"/>
        <v>2.1</v>
      </c>
      <c r="L20" s="79">
        <f t="shared" si="2"/>
        <v>1.1000000000000005</v>
      </c>
      <c r="M20" s="79">
        <f t="shared" si="3"/>
        <v>0.10000000000000053</v>
      </c>
      <c r="N20" s="91"/>
      <c r="O20" s="56" t="s">
        <v>90</v>
      </c>
      <c r="P20" s="24">
        <v>1436</v>
      </c>
      <c r="Q20" s="24">
        <v>1436</v>
      </c>
      <c r="R20" s="89">
        <v>648</v>
      </c>
      <c r="S20" s="24">
        <v>2075.6595739999998</v>
      </c>
      <c r="T20" s="24">
        <v>975.27777800000001</v>
      </c>
      <c r="U20" s="24">
        <f>'Arroz Total'!E19</f>
        <v>3464.708333333333</v>
      </c>
      <c r="V20" s="24">
        <v>2117.1052629999999</v>
      </c>
      <c r="W20" s="89">
        <f>'Arroz Total'!F19</f>
        <v>3616.4489795918362</v>
      </c>
      <c r="X20" s="79">
        <f t="shared" si="4"/>
        <v>70.8</v>
      </c>
      <c r="Y20" s="79">
        <f t="shared" si="5"/>
        <v>4.4000000000000004</v>
      </c>
      <c r="Z20" s="90"/>
      <c r="AA20" s="56" t="s">
        <v>90</v>
      </c>
      <c r="AB20" s="9">
        <v>31.7</v>
      </c>
      <c r="AC20" s="9">
        <v>18</v>
      </c>
      <c r="AD20" s="79">
        <v>3</v>
      </c>
      <c r="AE20" s="9">
        <v>9.6999999999999993</v>
      </c>
      <c r="AF20" s="9">
        <v>3.6</v>
      </c>
      <c r="AG20" s="9">
        <f>'Arroz Total'!H19</f>
        <v>16.7</v>
      </c>
      <c r="AH20" s="9">
        <v>8</v>
      </c>
      <c r="AI20" s="79">
        <f>'Arroz Total'!I19</f>
        <v>17.7</v>
      </c>
      <c r="AJ20" s="79">
        <f t="shared" si="6"/>
        <v>121.3</v>
      </c>
      <c r="AK20" s="79">
        <f t="shared" si="7"/>
        <v>6</v>
      </c>
      <c r="AL20" s="79">
        <f t="shared" si="8"/>
        <v>9.6999999999999993</v>
      </c>
      <c r="AM20" s="79">
        <f t="shared" si="9"/>
        <v>1</v>
      </c>
      <c r="AN20" s="22"/>
      <c r="AO20" s="22"/>
    </row>
    <row r="21" spans="1:41" ht="15.6" customHeight="1" x14ac:dyDescent="0.2">
      <c r="A21" s="56" t="s">
        <v>91</v>
      </c>
      <c r="B21" s="9">
        <v>1.5</v>
      </c>
      <c r="C21" s="9">
        <v>0.9</v>
      </c>
      <c r="D21" s="79">
        <v>1</v>
      </c>
      <c r="E21" s="9">
        <v>1</v>
      </c>
      <c r="F21" s="9">
        <v>1.1000000000000001</v>
      </c>
      <c r="G21" s="9">
        <f>'Arroz Total'!B20</f>
        <v>0.9</v>
      </c>
      <c r="H21" s="9">
        <v>0.9</v>
      </c>
      <c r="I21" s="79">
        <f>'Arroz Total'!C20</f>
        <v>0.9</v>
      </c>
      <c r="J21" s="79">
        <f t="shared" si="0"/>
        <v>0</v>
      </c>
      <c r="K21" s="79">
        <f t="shared" si="1"/>
        <v>0</v>
      </c>
      <c r="L21" s="79">
        <f t="shared" si="2"/>
        <v>0</v>
      </c>
      <c r="M21" s="79">
        <f t="shared" si="3"/>
        <v>0</v>
      </c>
      <c r="N21" s="91"/>
      <c r="O21" s="56" t="s">
        <v>91</v>
      </c>
      <c r="P21" s="24">
        <v>3074</v>
      </c>
      <c r="Q21" s="24">
        <v>2590</v>
      </c>
      <c r="R21" s="89">
        <v>2931</v>
      </c>
      <c r="S21" s="24">
        <v>3766</v>
      </c>
      <c r="T21" s="24">
        <v>3945</v>
      </c>
      <c r="U21" s="24">
        <f>'Arroz Total'!E20</f>
        <v>3665</v>
      </c>
      <c r="V21" s="24">
        <v>3323</v>
      </c>
      <c r="W21" s="89">
        <f>'Arroz Total'!F20</f>
        <v>3665</v>
      </c>
      <c r="X21" s="79">
        <f t="shared" si="4"/>
        <v>10.3</v>
      </c>
      <c r="Y21" s="79">
        <f t="shared" si="5"/>
        <v>0</v>
      </c>
      <c r="Z21" s="90"/>
      <c r="AA21" s="56" t="s">
        <v>91</v>
      </c>
      <c r="AB21" s="9">
        <v>4.5999999999999996</v>
      </c>
      <c r="AC21" s="9">
        <v>2.2999999999999998</v>
      </c>
      <c r="AD21" s="79">
        <v>2.9</v>
      </c>
      <c r="AE21" s="9">
        <v>3.8</v>
      </c>
      <c r="AF21" s="9">
        <v>4.3</v>
      </c>
      <c r="AG21" s="9">
        <f>'Arroz Total'!H20</f>
        <v>3.3</v>
      </c>
      <c r="AH21" s="9">
        <v>3</v>
      </c>
      <c r="AI21" s="79">
        <f>'Arroz Total'!I20</f>
        <v>3.3</v>
      </c>
      <c r="AJ21" s="79">
        <f t="shared" si="6"/>
        <v>10</v>
      </c>
      <c r="AK21" s="79">
        <f t="shared" si="7"/>
        <v>0</v>
      </c>
      <c r="AL21" s="79">
        <f t="shared" si="8"/>
        <v>0.29999999999999982</v>
      </c>
      <c r="AM21" s="79">
        <f t="shared" si="9"/>
        <v>0</v>
      </c>
      <c r="AN21" s="22"/>
      <c r="AO21" s="22"/>
    </row>
    <row r="22" spans="1:41" ht="15.6" customHeight="1" x14ac:dyDescent="0.2">
      <c r="A22" s="56" t="s">
        <v>92</v>
      </c>
      <c r="B22" s="9">
        <v>1.2</v>
      </c>
      <c r="C22" s="9">
        <v>0.9</v>
      </c>
      <c r="D22" s="79">
        <v>0.8</v>
      </c>
      <c r="E22" s="9">
        <v>0.9</v>
      </c>
      <c r="F22" s="9">
        <v>1.1000000000000001</v>
      </c>
      <c r="G22" s="9">
        <f>'Arroz Total'!B21</f>
        <v>1.6</v>
      </c>
      <c r="H22" s="9">
        <v>1.2</v>
      </c>
      <c r="I22" s="79">
        <f>'Arroz Total'!C21</f>
        <v>1.3</v>
      </c>
      <c r="J22" s="79">
        <f t="shared" si="0"/>
        <v>8.3000000000000007</v>
      </c>
      <c r="K22" s="79">
        <f t="shared" si="1"/>
        <v>-18.8</v>
      </c>
      <c r="L22" s="79">
        <f t="shared" si="2"/>
        <v>0.10000000000000009</v>
      </c>
      <c r="M22" s="79">
        <f t="shared" si="3"/>
        <v>-0.30000000000000004</v>
      </c>
      <c r="N22" s="91"/>
      <c r="O22" s="56" t="s">
        <v>92</v>
      </c>
      <c r="P22" s="24">
        <v>817</v>
      </c>
      <c r="Q22" s="24">
        <v>53</v>
      </c>
      <c r="R22" s="89">
        <v>197</v>
      </c>
      <c r="S22" s="24">
        <v>875</v>
      </c>
      <c r="T22" s="24">
        <v>1100</v>
      </c>
      <c r="U22" s="24">
        <f>'Arroz Total'!E21</f>
        <v>1176</v>
      </c>
      <c r="V22" s="24">
        <v>1461</v>
      </c>
      <c r="W22" s="89">
        <f>'Arroz Total'!F21</f>
        <v>1669.0000000000002</v>
      </c>
      <c r="X22" s="79">
        <f t="shared" si="4"/>
        <v>14.2</v>
      </c>
      <c r="Y22" s="79">
        <f t="shared" si="5"/>
        <v>41.9</v>
      </c>
      <c r="Z22" s="90"/>
      <c r="AA22" s="56" t="s">
        <v>92</v>
      </c>
      <c r="AB22" s="9">
        <v>1</v>
      </c>
      <c r="AC22" s="9">
        <v>0</v>
      </c>
      <c r="AD22" s="79">
        <v>0.2</v>
      </c>
      <c r="AE22" s="9">
        <v>0.8</v>
      </c>
      <c r="AF22" s="9">
        <v>1.2</v>
      </c>
      <c r="AG22" s="9">
        <f>'Arroz Total'!H21</f>
        <v>1.9</v>
      </c>
      <c r="AH22" s="9">
        <v>1.8</v>
      </c>
      <c r="AI22" s="79">
        <f>'Arroz Total'!I21</f>
        <v>2.2000000000000002</v>
      </c>
      <c r="AJ22" s="79">
        <f t="shared" si="6"/>
        <v>22.2</v>
      </c>
      <c r="AK22" s="79">
        <f t="shared" si="7"/>
        <v>15.8</v>
      </c>
      <c r="AL22" s="79">
        <f t="shared" si="8"/>
        <v>0.40000000000000013</v>
      </c>
      <c r="AM22" s="79">
        <f t="shared" si="9"/>
        <v>0.30000000000000027</v>
      </c>
      <c r="AN22" s="22"/>
      <c r="AO22" s="22"/>
    </row>
    <row r="23" spans="1:41" ht="15.6" customHeight="1" x14ac:dyDescent="0.2">
      <c r="A23" s="56" t="s">
        <v>93</v>
      </c>
      <c r="B23" s="9">
        <v>0.7</v>
      </c>
      <c r="C23" s="9">
        <v>0.2</v>
      </c>
      <c r="D23" s="79">
        <v>0.3</v>
      </c>
      <c r="E23" s="9">
        <v>0.2</v>
      </c>
      <c r="F23" s="9">
        <v>0.4</v>
      </c>
      <c r="G23" s="9">
        <f>'Arroz Total'!B22</f>
        <v>0.4</v>
      </c>
      <c r="H23" s="9">
        <v>0.5</v>
      </c>
      <c r="I23" s="79">
        <f>'Arroz Total'!C22</f>
        <v>0.2</v>
      </c>
      <c r="J23" s="79">
        <f t="shared" si="0"/>
        <v>-60</v>
      </c>
      <c r="K23" s="79">
        <f t="shared" si="1"/>
        <v>-50</v>
      </c>
      <c r="L23" s="79">
        <f t="shared" si="2"/>
        <v>-0.3</v>
      </c>
      <c r="M23" s="79">
        <f t="shared" si="3"/>
        <v>-0.2</v>
      </c>
      <c r="N23" s="91"/>
      <c r="O23" s="56" t="s">
        <v>93</v>
      </c>
      <c r="P23" s="24">
        <v>6923</v>
      </c>
      <c r="Q23" s="24">
        <v>4500</v>
      </c>
      <c r="R23" s="89">
        <v>4500</v>
      </c>
      <c r="S23" s="24">
        <v>4000</v>
      </c>
      <c r="T23" s="24">
        <v>5259</v>
      </c>
      <c r="U23" s="24">
        <f>'Arroz Total'!E22</f>
        <v>8000</v>
      </c>
      <c r="V23" s="24">
        <v>8149</v>
      </c>
      <c r="W23" s="89">
        <f>'Arroz Total'!F22</f>
        <v>7200</v>
      </c>
      <c r="X23" s="79">
        <f t="shared" si="4"/>
        <v>-11.6</v>
      </c>
      <c r="Y23" s="79">
        <f t="shared" si="5"/>
        <v>-10</v>
      </c>
      <c r="Z23" s="90"/>
      <c r="AA23" s="56" t="s">
        <v>93</v>
      </c>
      <c r="AB23" s="9">
        <v>4.8</v>
      </c>
      <c r="AC23" s="9">
        <v>0.9</v>
      </c>
      <c r="AD23" s="79">
        <v>1.4</v>
      </c>
      <c r="AE23" s="9">
        <v>0.8</v>
      </c>
      <c r="AF23" s="9">
        <v>2.1</v>
      </c>
      <c r="AG23" s="9">
        <f>'Arroz Total'!H22</f>
        <v>3.2</v>
      </c>
      <c r="AH23" s="9">
        <v>4.0999999999999996</v>
      </c>
      <c r="AI23" s="79">
        <f>'Arroz Total'!I22</f>
        <v>1.4</v>
      </c>
      <c r="AJ23" s="79">
        <f t="shared" si="6"/>
        <v>-65.900000000000006</v>
      </c>
      <c r="AK23" s="79">
        <f t="shared" si="7"/>
        <v>-56.3</v>
      </c>
      <c r="AL23" s="79">
        <f t="shared" si="8"/>
        <v>-2.6999999999999997</v>
      </c>
      <c r="AM23" s="79">
        <f t="shared" si="9"/>
        <v>-1.8000000000000003</v>
      </c>
      <c r="AN23" s="22"/>
      <c r="AO23" s="22"/>
    </row>
    <row r="24" spans="1:41" ht="15.6" customHeight="1" x14ac:dyDescent="0.2">
      <c r="A24" s="56" t="s">
        <v>94</v>
      </c>
      <c r="B24" s="9">
        <v>3.1</v>
      </c>
      <c r="C24" s="9">
        <v>2.7</v>
      </c>
      <c r="D24" s="79">
        <v>3</v>
      </c>
      <c r="E24" s="9">
        <v>2.8</v>
      </c>
      <c r="F24" s="9">
        <v>5.8</v>
      </c>
      <c r="G24" s="9">
        <f>'Arroz Total'!B23</f>
        <v>3.1</v>
      </c>
      <c r="H24" s="9">
        <v>3.1</v>
      </c>
      <c r="I24" s="79">
        <f>'Arroz Total'!C23</f>
        <v>1.8</v>
      </c>
      <c r="J24" s="79">
        <f t="shared" si="0"/>
        <v>-41.9</v>
      </c>
      <c r="K24" s="79">
        <f t="shared" si="1"/>
        <v>-41.9</v>
      </c>
      <c r="L24" s="79">
        <f t="shared" si="2"/>
        <v>-1.3</v>
      </c>
      <c r="M24" s="79">
        <f t="shared" si="3"/>
        <v>-1.3</v>
      </c>
      <c r="N24" s="91"/>
      <c r="O24" s="56" t="s">
        <v>94</v>
      </c>
      <c r="P24" s="24">
        <v>5858</v>
      </c>
      <c r="Q24" s="24">
        <v>5720</v>
      </c>
      <c r="R24" s="89">
        <v>5720</v>
      </c>
      <c r="S24" s="24">
        <v>6220</v>
      </c>
      <c r="T24" s="24">
        <v>6500</v>
      </c>
      <c r="U24" s="24">
        <f>'Arroz Total'!E23</f>
        <v>7700</v>
      </c>
      <c r="V24" s="24">
        <v>6486</v>
      </c>
      <c r="W24" s="89">
        <f>'Arroz Total'!F23</f>
        <v>5500</v>
      </c>
      <c r="X24" s="79">
        <f t="shared" si="4"/>
        <v>-15.2</v>
      </c>
      <c r="Y24" s="79">
        <f t="shared" si="5"/>
        <v>-28.6</v>
      </c>
      <c r="Z24" s="90"/>
      <c r="AA24" s="56" t="s">
        <v>94</v>
      </c>
      <c r="AB24" s="9">
        <v>18.2</v>
      </c>
      <c r="AC24" s="9">
        <v>15.4</v>
      </c>
      <c r="AD24" s="79">
        <v>17.2</v>
      </c>
      <c r="AE24" s="9">
        <v>17.399999999999999</v>
      </c>
      <c r="AF24" s="9">
        <v>37.700000000000003</v>
      </c>
      <c r="AG24" s="9">
        <f>'Arroz Total'!H23</f>
        <v>23.9</v>
      </c>
      <c r="AH24" s="9">
        <v>20.100000000000001</v>
      </c>
      <c r="AI24" s="79">
        <f>'Arroz Total'!I23</f>
        <v>9.9</v>
      </c>
      <c r="AJ24" s="79">
        <f t="shared" si="6"/>
        <v>-50.7</v>
      </c>
      <c r="AK24" s="79">
        <f t="shared" si="7"/>
        <v>-58.6</v>
      </c>
      <c r="AL24" s="79">
        <f t="shared" si="8"/>
        <v>-10.200000000000001</v>
      </c>
      <c r="AM24" s="79">
        <f t="shared" si="9"/>
        <v>-13.999999999999998</v>
      </c>
      <c r="AN24" s="22"/>
      <c r="AO24" s="22"/>
    </row>
    <row r="25" spans="1:41" ht="15.6" customHeight="1" x14ac:dyDescent="0.2">
      <c r="A25" s="56" t="s">
        <v>95</v>
      </c>
      <c r="B25" s="9">
        <v>7.1</v>
      </c>
      <c r="C25" s="9">
        <v>6</v>
      </c>
      <c r="D25" s="79">
        <v>5.0999999999999996</v>
      </c>
      <c r="E25" s="9">
        <v>4.7</v>
      </c>
      <c r="F25" s="9">
        <v>4</v>
      </c>
      <c r="G25" s="9">
        <f>'Arroz Total'!B24</f>
        <v>5.8</v>
      </c>
      <c r="H25" s="9">
        <v>4</v>
      </c>
      <c r="I25" s="79">
        <f>'Arroz Total'!C24</f>
        <v>5.7</v>
      </c>
      <c r="J25" s="79">
        <f t="shared" si="0"/>
        <v>42.5</v>
      </c>
      <c r="K25" s="79">
        <f t="shared" si="1"/>
        <v>-1.7</v>
      </c>
      <c r="L25" s="79">
        <f t="shared" si="2"/>
        <v>1.7000000000000002</v>
      </c>
      <c r="M25" s="79">
        <f t="shared" si="3"/>
        <v>-9.9999999999999645E-2</v>
      </c>
      <c r="N25" s="91"/>
      <c r="O25" s="56" t="s">
        <v>95</v>
      </c>
      <c r="P25" s="24">
        <v>5570</v>
      </c>
      <c r="Q25" s="24">
        <v>7102</v>
      </c>
      <c r="R25" s="89">
        <v>7255</v>
      </c>
      <c r="S25" s="24">
        <v>7540</v>
      </c>
      <c r="T25" s="24">
        <v>7125</v>
      </c>
      <c r="U25" s="24">
        <f>'Arroz Total'!E24</f>
        <v>7690</v>
      </c>
      <c r="V25" s="24">
        <v>7126</v>
      </c>
      <c r="W25" s="89">
        <f>'Arroz Total'!F24</f>
        <v>7255</v>
      </c>
      <c r="X25" s="79">
        <f t="shared" si="4"/>
        <v>1.8</v>
      </c>
      <c r="Y25" s="79">
        <f t="shared" si="5"/>
        <v>-5.7</v>
      </c>
      <c r="Z25" s="90"/>
      <c r="AA25" s="56" t="s">
        <v>95</v>
      </c>
      <c r="AB25" s="9">
        <v>39.5</v>
      </c>
      <c r="AC25" s="9">
        <v>42.6</v>
      </c>
      <c r="AD25" s="79">
        <v>37</v>
      </c>
      <c r="AE25" s="9">
        <v>35.4</v>
      </c>
      <c r="AF25" s="9">
        <v>28.5</v>
      </c>
      <c r="AG25" s="9">
        <f>'Arroz Total'!H24</f>
        <v>44.6</v>
      </c>
      <c r="AH25" s="9">
        <v>28.5</v>
      </c>
      <c r="AI25" s="79">
        <f>'Arroz Total'!I24</f>
        <v>41.4</v>
      </c>
      <c r="AJ25" s="79">
        <f t="shared" si="6"/>
        <v>45.3</v>
      </c>
      <c r="AK25" s="79">
        <f t="shared" si="7"/>
        <v>-7.2</v>
      </c>
      <c r="AL25" s="79">
        <f t="shared" si="8"/>
        <v>12.899999999999999</v>
      </c>
      <c r="AM25" s="79">
        <f t="shared" si="9"/>
        <v>-3.2000000000000028</v>
      </c>
      <c r="AN25" s="22"/>
      <c r="AO25" s="22"/>
    </row>
    <row r="26" spans="1:41" ht="15.6" hidden="1" customHeight="1" x14ac:dyDescent="0.2">
      <c r="A26" s="56" t="s">
        <v>96</v>
      </c>
      <c r="B26" s="9">
        <v>8.8000000000000007</v>
      </c>
      <c r="C26" s="9">
        <v>8.5</v>
      </c>
      <c r="D26" s="79">
        <v>7.8</v>
      </c>
      <c r="E26" s="9">
        <v>8.1</v>
      </c>
      <c r="F26" s="9">
        <v>7.8</v>
      </c>
      <c r="G26" s="9">
        <f>'Arroz Total'!B25</f>
        <v>0</v>
      </c>
      <c r="H26" s="9">
        <v>0</v>
      </c>
      <c r="I26" s="79">
        <f>'Arroz Total'!C25</f>
        <v>0</v>
      </c>
      <c r="J26" s="79">
        <f t="shared" si="0"/>
        <v>0</v>
      </c>
      <c r="K26" s="79">
        <f t="shared" si="1"/>
        <v>0</v>
      </c>
      <c r="L26" s="79">
        <f t="shared" si="2"/>
        <v>0</v>
      </c>
      <c r="M26" s="79">
        <f t="shared" si="3"/>
        <v>0</v>
      </c>
      <c r="N26" s="91"/>
      <c r="O26" s="56" t="s">
        <v>96</v>
      </c>
      <c r="P26" s="24">
        <v>920</v>
      </c>
      <c r="Q26" s="24">
        <v>812</v>
      </c>
      <c r="R26" s="89">
        <v>510</v>
      </c>
      <c r="S26" s="24">
        <v>900</v>
      </c>
      <c r="T26" s="24">
        <v>1200</v>
      </c>
      <c r="U26" s="24">
        <f>'Arroz Total'!E25</f>
        <v>0</v>
      </c>
      <c r="V26" s="24">
        <v>0</v>
      </c>
      <c r="W26" s="89">
        <f>'Arroz Total'!F25</f>
        <v>0</v>
      </c>
      <c r="X26" s="79">
        <f t="shared" si="4"/>
        <v>0</v>
      </c>
      <c r="Y26" s="79">
        <f t="shared" si="5"/>
        <v>0</v>
      </c>
      <c r="Z26" s="90"/>
      <c r="AA26" s="56" t="s">
        <v>96</v>
      </c>
      <c r="AB26" s="9">
        <v>8.1</v>
      </c>
      <c r="AC26" s="9">
        <v>6.9</v>
      </c>
      <c r="AD26" s="79">
        <v>4</v>
      </c>
      <c r="AE26" s="9">
        <v>7.3</v>
      </c>
      <c r="AF26" s="9">
        <v>9.4</v>
      </c>
      <c r="AG26" s="9">
        <f>'Arroz Total'!H25</f>
        <v>0</v>
      </c>
      <c r="AH26" s="9">
        <v>0</v>
      </c>
      <c r="AI26" s="79">
        <f>'Arroz Total'!I25</f>
        <v>0</v>
      </c>
      <c r="AJ26" s="79">
        <f t="shared" si="6"/>
        <v>0</v>
      </c>
      <c r="AK26" s="79">
        <f t="shared" si="7"/>
        <v>0</v>
      </c>
      <c r="AL26" s="79">
        <f t="shared" si="8"/>
        <v>0</v>
      </c>
      <c r="AM26" s="79">
        <f t="shared" si="9"/>
        <v>0</v>
      </c>
      <c r="AN26" s="22"/>
      <c r="AO26" s="22"/>
    </row>
    <row r="27" spans="1:41" ht="15.6" customHeight="1" x14ac:dyDescent="0.2">
      <c r="A27" s="100" t="s">
        <v>97</v>
      </c>
      <c r="B27" s="101">
        <v>229.8</v>
      </c>
      <c r="C27" s="101">
        <v>234.2</v>
      </c>
      <c r="D27" s="101">
        <v>192.5</v>
      </c>
      <c r="E27" s="101">
        <v>199.4</v>
      </c>
      <c r="F27" s="101">
        <v>185.2</v>
      </c>
      <c r="G27" s="101">
        <f>'Arroz Total'!B26</f>
        <v>157.39999999999998</v>
      </c>
      <c r="H27" s="101">
        <v>171.9</v>
      </c>
      <c r="I27" s="101">
        <f>'Arroz Total'!C26</f>
        <v>123.9</v>
      </c>
      <c r="J27" s="101">
        <f t="shared" si="0"/>
        <v>-27.9</v>
      </c>
      <c r="K27" s="101">
        <f t="shared" si="1"/>
        <v>-21.3</v>
      </c>
      <c r="L27" s="101">
        <f t="shared" si="2"/>
        <v>-48</v>
      </c>
      <c r="M27" s="101">
        <f t="shared" si="3"/>
        <v>-33.499999999999972</v>
      </c>
      <c r="N27" s="85"/>
      <c r="O27" s="100" t="s">
        <v>97</v>
      </c>
      <c r="P27" s="102">
        <v>3543.065709</v>
      </c>
      <c r="Q27" s="102">
        <v>3582.142186</v>
      </c>
      <c r="R27" s="102">
        <v>3158.5480520000001</v>
      </c>
      <c r="S27" s="102">
        <v>3672.4167499999999</v>
      </c>
      <c r="T27" s="102">
        <v>3652.8088550000002</v>
      </c>
      <c r="U27" s="102">
        <f>'Arroz Total'!E26</f>
        <v>3954.5870393900896</v>
      </c>
      <c r="V27" s="102">
        <v>3738.3891800000001</v>
      </c>
      <c r="W27" s="102">
        <f>'Arroz Total'!F26</f>
        <v>3991.5746569814369</v>
      </c>
      <c r="X27" s="101">
        <f t="shared" si="4"/>
        <v>6.8</v>
      </c>
      <c r="Y27" s="101">
        <f t="shared" si="5"/>
        <v>0.9</v>
      </c>
      <c r="Z27" s="87"/>
      <c r="AA27" s="100" t="s">
        <v>97</v>
      </c>
      <c r="AB27" s="101">
        <v>814.1</v>
      </c>
      <c r="AC27" s="101">
        <v>838.9</v>
      </c>
      <c r="AD27" s="101">
        <v>608</v>
      </c>
      <c r="AE27" s="101">
        <v>732.3</v>
      </c>
      <c r="AF27" s="101">
        <v>676.5</v>
      </c>
      <c r="AG27" s="101">
        <f>'Arroz Total'!H26</f>
        <v>622.5</v>
      </c>
      <c r="AH27" s="101">
        <v>642.70000000000005</v>
      </c>
      <c r="AI27" s="101">
        <f>'Arroz Total'!I26</f>
        <v>494.5</v>
      </c>
      <c r="AJ27" s="101">
        <f t="shared" si="6"/>
        <v>-23.1</v>
      </c>
      <c r="AK27" s="101">
        <f t="shared" si="7"/>
        <v>-20.6</v>
      </c>
      <c r="AL27" s="101">
        <f t="shared" si="8"/>
        <v>-148.20000000000005</v>
      </c>
      <c r="AM27" s="101">
        <f t="shared" si="9"/>
        <v>-128</v>
      </c>
      <c r="AN27" s="22"/>
      <c r="AO27" s="22"/>
    </row>
    <row r="28" spans="1:41" ht="15.6" customHeight="1" x14ac:dyDescent="0.2">
      <c r="A28" s="56" t="s">
        <v>98</v>
      </c>
      <c r="B28" s="9">
        <v>176.3</v>
      </c>
      <c r="C28" s="9">
        <v>188.1</v>
      </c>
      <c r="D28" s="79">
        <v>152.5</v>
      </c>
      <c r="E28" s="9">
        <v>162.30000000000001</v>
      </c>
      <c r="F28" s="9">
        <v>149.30000000000001</v>
      </c>
      <c r="G28" s="9">
        <f>'Arroz Total'!B27</f>
        <v>122.5</v>
      </c>
      <c r="H28" s="9">
        <v>138.1</v>
      </c>
      <c r="I28" s="79">
        <f>'Arroz Total'!C27</f>
        <v>93.2</v>
      </c>
      <c r="J28" s="79">
        <f t="shared" si="0"/>
        <v>-32.5</v>
      </c>
      <c r="K28" s="79">
        <f t="shared" si="1"/>
        <v>-23.9</v>
      </c>
      <c r="L28" s="79">
        <f t="shared" si="2"/>
        <v>-44.899999999999991</v>
      </c>
      <c r="M28" s="79">
        <f t="shared" si="3"/>
        <v>-29.299999999999997</v>
      </c>
      <c r="N28" s="88"/>
      <c r="O28" s="56" t="s">
        <v>98</v>
      </c>
      <c r="P28" s="24">
        <v>3285</v>
      </c>
      <c r="Q28" s="24">
        <v>3257</v>
      </c>
      <c r="R28" s="89">
        <v>2875.9377049999998</v>
      </c>
      <c r="S28" s="24">
        <v>3265.5569930000001</v>
      </c>
      <c r="T28" s="24">
        <v>3283.1895509999999</v>
      </c>
      <c r="U28" s="24">
        <f>'Arroz Total'!E27</f>
        <v>3444.9142857142856</v>
      </c>
      <c r="V28" s="24">
        <v>3318.8320060000001</v>
      </c>
      <c r="W28" s="89">
        <f>'Arroz Total'!F27</f>
        <v>3513.9173819742491</v>
      </c>
      <c r="X28" s="79">
        <f t="shared" si="4"/>
        <v>5.9</v>
      </c>
      <c r="Y28" s="79">
        <f t="shared" si="5"/>
        <v>2</v>
      </c>
      <c r="Z28" s="90"/>
      <c r="AA28" s="56" t="s">
        <v>98</v>
      </c>
      <c r="AB28" s="9">
        <v>579.1</v>
      </c>
      <c r="AC28" s="9">
        <v>612.6</v>
      </c>
      <c r="AD28" s="79">
        <v>438.6</v>
      </c>
      <c r="AE28" s="9">
        <v>530</v>
      </c>
      <c r="AF28" s="9">
        <v>490.2</v>
      </c>
      <c r="AG28" s="9">
        <f>'Arroz Total'!H27</f>
        <v>422</v>
      </c>
      <c r="AH28" s="9">
        <v>458.4</v>
      </c>
      <c r="AI28" s="79">
        <f>'Arroz Total'!I27</f>
        <v>327.5</v>
      </c>
      <c r="AJ28" s="79">
        <f t="shared" si="6"/>
        <v>-28.6</v>
      </c>
      <c r="AK28" s="79">
        <f t="shared" si="7"/>
        <v>-22.4</v>
      </c>
      <c r="AL28" s="79">
        <f t="shared" si="8"/>
        <v>-130.89999999999998</v>
      </c>
      <c r="AM28" s="79">
        <f t="shared" si="9"/>
        <v>-94.5</v>
      </c>
      <c r="AN28" s="22"/>
      <c r="AO28" s="22"/>
    </row>
    <row r="29" spans="1:41" ht="15.6" customHeight="1" x14ac:dyDescent="0.2">
      <c r="A29" s="56" t="s">
        <v>99</v>
      </c>
      <c r="B29" s="9">
        <v>15.5</v>
      </c>
      <c r="C29" s="9">
        <v>18.100000000000001</v>
      </c>
      <c r="D29" s="79">
        <v>14</v>
      </c>
      <c r="E29" s="9">
        <v>15.5</v>
      </c>
      <c r="F29" s="9">
        <v>14.3</v>
      </c>
      <c r="G29" s="9">
        <f>'Arroz Total'!B28</f>
        <v>10.7</v>
      </c>
      <c r="H29" s="9">
        <v>11.2</v>
      </c>
      <c r="I29" s="79">
        <f>'Arroz Total'!C28</f>
        <v>11.8</v>
      </c>
      <c r="J29" s="79">
        <f t="shared" si="0"/>
        <v>5.4</v>
      </c>
      <c r="K29" s="79">
        <f t="shared" si="1"/>
        <v>10.3</v>
      </c>
      <c r="L29" s="79">
        <f t="shared" si="2"/>
        <v>0.60000000000000142</v>
      </c>
      <c r="M29" s="79">
        <f t="shared" si="3"/>
        <v>1.1000000000000014</v>
      </c>
      <c r="N29" s="88"/>
      <c r="O29" s="56" t="s">
        <v>99</v>
      </c>
      <c r="P29" s="24">
        <v>6150</v>
      </c>
      <c r="Q29" s="24">
        <v>6160</v>
      </c>
      <c r="R29" s="89">
        <v>4860</v>
      </c>
      <c r="S29" s="24">
        <v>6000</v>
      </c>
      <c r="T29" s="24">
        <v>5700</v>
      </c>
      <c r="U29" s="24">
        <f>'Arroz Total'!E28</f>
        <v>6500</v>
      </c>
      <c r="V29" s="24">
        <v>6005</v>
      </c>
      <c r="W29" s="89">
        <f>'Arroz Total'!F28</f>
        <v>6484.0000000000009</v>
      </c>
      <c r="X29" s="79">
        <f t="shared" si="4"/>
        <v>8</v>
      </c>
      <c r="Y29" s="79">
        <f t="shared" si="5"/>
        <v>-0.2</v>
      </c>
      <c r="Z29" s="90"/>
      <c r="AA29" s="56" t="s">
        <v>99</v>
      </c>
      <c r="AB29" s="9">
        <v>95.3</v>
      </c>
      <c r="AC29" s="9">
        <v>111.5</v>
      </c>
      <c r="AD29" s="79">
        <v>68</v>
      </c>
      <c r="AE29" s="9">
        <v>93</v>
      </c>
      <c r="AF29" s="9">
        <v>81.5</v>
      </c>
      <c r="AG29" s="9">
        <f>'Arroz Total'!H28</f>
        <v>69.599999999999994</v>
      </c>
      <c r="AH29" s="9">
        <v>67.3</v>
      </c>
      <c r="AI29" s="79">
        <f>'Arroz Total'!I28</f>
        <v>76.5</v>
      </c>
      <c r="AJ29" s="79">
        <f t="shared" si="6"/>
        <v>13.7</v>
      </c>
      <c r="AK29" s="79">
        <f t="shared" si="7"/>
        <v>9.9</v>
      </c>
      <c r="AL29" s="79">
        <f t="shared" si="8"/>
        <v>9.2000000000000028</v>
      </c>
      <c r="AM29" s="79">
        <f t="shared" si="9"/>
        <v>6.9000000000000057</v>
      </c>
      <c r="AN29" s="22"/>
      <c r="AO29" s="22"/>
    </row>
    <row r="30" spans="1:41" ht="15.6" customHeight="1" x14ac:dyDescent="0.2">
      <c r="A30" s="56" t="s">
        <v>100</v>
      </c>
      <c r="B30" s="9">
        <v>38</v>
      </c>
      <c r="C30" s="9">
        <v>28</v>
      </c>
      <c r="D30" s="79">
        <v>26</v>
      </c>
      <c r="E30" s="9">
        <v>21.6</v>
      </c>
      <c r="F30" s="9">
        <v>21.6</v>
      </c>
      <c r="G30" s="9">
        <f>'Arroz Total'!B29</f>
        <v>24.2</v>
      </c>
      <c r="H30" s="9">
        <v>22.6</v>
      </c>
      <c r="I30" s="79">
        <f>'Arroz Total'!C29</f>
        <v>18.899999999999999</v>
      </c>
      <c r="J30" s="79">
        <f t="shared" si="0"/>
        <v>-16.399999999999999</v>
      </c>
      <c r="K30" s="79">
        <f t="shared" si="1"/>
        <v>-21.9</v>
      </c>
      <c r="L30" s="79">
        <f t="shared" si="2"/>
        <v>-3.7000000000000028</v>
      </c>
      <c r="M30" s="79">
        <f t="shared" si="3"/>
        <v>-5.3000000000000007</v>
      </c>
      <c r="N30" s="88"/>
      <c r="O30" s="56" t="s">
        <v>100</v>
      </c>
      <c r="P30" s="24">
        <v>3677</v>
      </c>
      <c r="Q30" s="24">
        <v>4100</v>
      </c>
      <c r="R30" s="89">
        <v>3900</v>
      </c>
      <c r="S30" s="24">
        <v>5059.2592590000004</v>
      </c>
      <c r="T30" s="24">
        <v>4852.3148149999997</v>
      </c>
      <c r="U30" s="24">
        <f>'Arroz Total'!E29</f>
        <v>5409.090909090909</v>
      </c>
      <c r="V30" s="24">
        <v>5178.8672569999999</v>
      </c>
      <c r="W30" s="89">
        <f>'Arroz Total'!F29</f>
        <v>4790.8888888888896</v>
      </c>
      <c r="X30" s="79">
        <f t="shared" si="4"/>
        <v>-7.5</v>
      </c>
      <c r="Y30" s="79">
        <f t="shared" si="5"/>
        <v>-11.4</v>
      </c>
      <c r="Z30" s="90"/>
      <c r="AA30" s="56" t="s">
        <v>100</v>
      </c>
      <c r="AB30" s="9">
        <v>139.69999999999999</v>
      </c>
      <c r="AC30" s="9">
        <v>114.8</v>
      </c>
      <c r="AD30" s="79">
        <v>101.4</v>
      </c>
      <c r="AE30" s="9">
        <v>109.3</v>
      </c>
      <c r="AF30" s="9">
        <v>104.8</v>
      </c>
      <c r="AG30" s="9">
        <f>'Arroz Total'!H29</f>
        <v>130.9</v>
      </c>
      <c r="AH30" s="9">
        <v>117</v>
      </c>
      <c r="AI30" s="79">
        <f>'Arroz Total'!I29</f>
        <v>90.5</v>
      </c>
      <c r="AJ30" s="79">
        <f t="shared" si="6"/>
        <v>-22.6</v>
      </c>
      <c r="AK30" s="79">
        <f t="shared" si="7"/>
        <v>-30.9</v>
      </c>
      <c r="AL30" s="79">
        <f t="shared" si="8"/>
        <v>-26.5</v>
      </c>
      <c r="AM30" s="79">
        <f t="shared" si="9"/>
        <v>-40.400000000000006</v>
      </c>
      <c r="AN30" s="22"/>
      <c r="AO30" s="22"/>
    </row>
    <row r="31" spans="1:41" ht="15.6" hidden="1" customHeight="1" x14ac:dyDescent="0.2">
      <c r="A31" s="56" t="s">
        <v>101</v>
      </c>
      <c r="B31" s="9">
        <v>0</v>
      </c>
      <c r="C31" s="9">
        <v>0</v>
      </c>
      <c r="D31" s="79">
        <v>0</v>
      </c>
      <c r="E31" s="9">
        <v>0</v>
      </c>
      <c r="F31" s="9">
        <v>0</v>
      </c>
      <c r="G31" s="9">
        <f>'Arroz Total'!B30</f>
        <v>0</v>
      </c>
      <c r="H31" s="9">
        <v>0</v>
      </c>
      <c r="I31" s="79">
        <f>'Arroz Total'!C30</f>
        <v>0</v>
      </c>
      <c r="J31" s="79">
        <f t="shared" si="0"/>
        <v>0</v>
      </c>
      <c r="K31" s="79">
        <f t="shared" si="1"/>
        <v>0</v>
      </c>
      <c r="L31" s="79">
        <f t="shared" si="2"/>
        <v>0</v>
      </c>
      <c r="M31" s="79">
        <f t="shared" si="3"/>
        <v>0</v>
      </c>
      <c r="N31" s="88"/>
      <c r="O31" s="56" t="s">
        <v>101</v>
      </c>
      <c r="P31" s="24">
        <v>0</v>
      </c>
      <c r="Q31" s="24">
        <v>0</v>
      </c>
      <c r="R31" s="89">
        <v>0</v>
      </c>
      <c r="S31" s="24">
        <v>0</v>
      </c>
      <c r="T31" s="24">
        <v>0</v>
      </c>
      <c r="U31" s="24">
        <f>'Arroz Total'!E30</f>
        <v>0</v>
      </c>
      <c r="V31" s="24">
        <v>0</v>
      </c>
      <c r="W31" s="89">
        <f>'Arroz Total'!F30</f>
        <v>0</v>
      </c>
      <c r="X31" s="79">
        <f t="shared" si="4"/>
        <v>0</v>
      </c>
      <c r="Y31" s="79">
        <f t="shared" si="5"/>
        <v>0</v>
      </c>
      <c r="Z31" s="90"/>
      <c r="AA31" s="56" t="s">
        <v>101</v>
      </c>
      <c r="AB31" s="9">
        <v>0</v>
      </c>
      <c r="AC31" s="9">
        <v>0</v>
      </c>
      <c r="AD31" s="79">
        <v>0</v>
      </c>
      <c r="AE31" s="9">
        <v>0</v>
      </c>
      <c r="AF31" s="9">
        <v>0</v>
      </c>
      <c r="AG31" s="9">
        <f>'Arroz Total'!H30</f>
        <v>0</v>
      </c>
      <c r="AH31" s="9">
        <v>0</v>
      </c>
      <c r="AI31" s="79">
        <f>'Arroz Total'!I30</f>
        <v>0</v>
      </c>
      <c r="AJ31" s="79">
        <f t="shared" si="6"/>
        <v>0</v>
      </c>
      <c r="AK31" s="79">
        <f t="shared" si="7"/>
        <v>0</v>
      </c>
      <c r="AL31" s="79">
        <f t="shared" si="8"/>
        <v>0</v>
      </c>
      <c r="AM31" s="79">
        <f t="shared" si="9"/>
        <v>0</v>
      </c>
      <c r="AN31" s="22"/>
      <c r="AO31" s="22"/>
    </row>
    <row r="32" spans="1:41" ht="15.6" customHeight="1" x14ac:dyDescent="0.2">
      <c r="A32" s="100" t="s">
        <v>102</v>
      </c>
      <c r="B32" s="101">
        <v>34.799999999999997</v>
      </c>
      <c r="C32" s="101">
        <v>27.4</v>
      </c>
      <c r="D32" s="101">
        <v>17.2</v>
      </c>
      <c r="E32" s="101">
        <v>16.100000000000001</v>
      </c>
      <c r="F32" s="101">
        <v>14.7</v>
      </c>
      <c r="G32" s="101">
        <f>'Arroz Total'!B31</f>
        <v>10.299999999999999</v>
      </c>
      <c r="H32" s="101">
        <v>10.5</v>
      </c>
      <c r="I32" s="101">
        <f>'Arroz Total'!C31</f>
        <v>11.799999999999999</v>
      </c>
      <c r="J32" s="101">
        <f t="shared" si="0"/>
        <v>12.4</v>
      </c>
      <c r="K32" s="101">
        <f t="shared" si="1"/>
        <v>14.6</v>
      </c>
      <c r="L32" s="101">
        <f t="shared" si="2"/>
        <v>1.2999999999999989</v>
      </c>
      <c r="M32" s="101">
        <f t="shared" si="3"/>
        <v>1.5</v>
      </c>
      <c r="N32" s="85"/>
      <c r="O32" s="100" t="s">
        <v>102</v>
      </c>
      <c r="P32" s="102">
        <v>2484.9683909999999</v>
      </c>
      <c r="Q32" s="102">
        <v>2796</v>
      </c>
      <c r="R32" s="102">
        <v>3172.8895349999998</v>
      </c>
      <c r="S32" s="102">
        <v>3398.888199</v>
      </c>
      <c r="T32" s="102">
        <v>3610.6802720000001</v>
      </c>
      <c r="U32" s="102">
        <f>'Arroz Total'!E31</f>
        <v>4617.9126213592235</v>
      </c>
      <c r="V32" s="102">
        <v>4045.8952380000001</v>
      </c>
      <c r="W32" s="102">
        <f>'Arroz Total'!F31</f>
        <v>4516.5593220338988</v>
      </c>
      <c r="X32" s="101">
        <f t="shared" si="4"/>
        <v>11.6</v>
      </c>
      <c r="Y32" s="101">
        <f t="shared" si="5"/>
        <v>-2.2000000000000002</v>
      </c>
      <c r="Z32" s="87"/>
      <c r="AA32" s="100" t="s">
        <v>102</v>
      </c>
      <c r="AB32" s="101">
        <v>86.5</v>
      </c>
      <c r="AC32" s="101">
        <v>76.599999999999994</v>
      </c>
      <c r="AD32" s="101">
        <v>54.6</v>
      </c>
      <c r="AE32" s="101">
        <v>54.7</v>
      </c>
      <c r="AF32" s="101">
        <v>53</v>
      </c>
      <c r="AG32" s="101">
        <f>'Arroz Total'!H31</f>
        <v>47.6</v>
      </c>
      <c r="AH32" s="101">
        <v>42.5</v>
      </c>
      <c r="AI32" s="101">
        <f>'Arroz Total'!I31</f>
        <v>53.300000000000004</v>
      </c>
      <c r="AJ32" s="101">
        <f t="shared" si="6"/>
        <v>25.4</v>
      </c>
      <c r="AK32" s="101">
        <f t="shared" si="7"/>
        <v>12</v>
      </c>
      <c r="AL32" s="101">
        <f t="shared" si="8"/>
        <v>10.800000000000004</v>
      </c>
      <c r="AM32" s="101">
        <f t="shared" si="9"/>
        <v>5.7000000000000028</v>
      </c>
      <c r="AN32" s="22"/>
      <c r="AO32" s="22"/>
    </row>
    <row r="33" spans="1:41" ht="15.6" customHeight="1" x14ac:dyDescent="0.2">
      <c r="A33" s="56" t="s">
        <v>103</v>
      </c>
      <c r="B33" s="9">
        <v>19.399999999999999</v>
      </c>
      <c r="C33" s="9">
        <v>12</v>
      </c>
      <c r="D33" s="79">
        <v>6.5</v>
      </c>
      <c r="E33" s="9">
        <v>6</v>
      </c>
      <c r="F33" s="9">
        <v>4.8</v>
      </c>
      <c r="G33" s="9">
        <f>'Arroz Total'!B32</f>
        <v>1.6</v>
      </c>
      <c r="H33" s="9">
        <v>2</v>
      </c>
      <c r="I33" s="79">
        <f>'Arroz Total'!C32</f>
        <v>3.1</v>
      </c>
      <c r="J33" s="79">
        <f t="shared" si="0"/>
        <v>55</v>
      </c>
      <c r="K33" s="79">
        <f t="shared" si="1"/>
        <v>93.8</v>
      </c>
      <c r="L33" s="79">
        <f t="shared" si="2"/>
        <v>1.1000000000000001</v>
      </c>
      <c r="M33" s="79">
        <f t="shared" si="3"/>
        <v>1.5</v>
      </c>
      <c r="N33" s="88"/>
      <c r="O33" s="56" t="s">
        <v>103</v>
      </c>
      <c r="P33" s="24">
        <v>2020</v>
      </c>
      <c r="Q33" s="24">
        <v>2100</v>
      </c>
      <c r="R33" s="89">
        <v>2306.1538460000002</v>
      </c>
      <c r="S33" s="24">
        <v>2533.666667</v>
      </c>
      <c r="T33" s="24">
        <v>2790.854167</v>
      </c>
      <c r="U33" s="24">
        <f>'Arroz Total'!E32</f>
        <v>4109.25</v>
      </c>
      <c r="V33" s="24">
        <v>4397.5</v>
      </c>
      <c r="W33" s="89">
        <f>'Arroz Total'!F32</f>
        <v>3013.5483870967741</v>
      </c>
      <c r="X33" s="79">
        <f t="shared" si="4"/>
        <v>-31.5</v>
      </c>
      <c r="Y33" s="79">
        <f t="shared" si="5"/>
        <v>-26.7</v>
      </c>
      <c r="Z33" s="90"/>
      <c r="AA33" s="56" t="s">
        <v>103</v>
      </c>
      <c r="AB33" s="9">
        <v>39.200000000000003</v>
      </c>
      <c r="AC33" s="9">
        <v>25.2</v>
      </c>
      <c r="AD33" s="79">
        <v>15</v>
      </c>
      <c r="AE33" s="9">
        <v>15.2</v>
      </c>
      <c r="AF33" s="9">
        <v>13.4</v>
      </c>
      <c r="AG33" s="9">
        <f>'Arroz Total'!H32</f>
        <v>6.6</v>
      </c>
      <c r="AH33" s="9">
        <v>8.8000000000000007</v>
      </c>
      <c r="AI33" s="79">
        <f>'Arroz Total'!I32</f>
        <v>9.3000000000000007</v>
      </c>
      <c r="AJ33" s="79">
        <f t="shared" si="6"/>
        <v>5.7</v>
      </c>
      <c r="AK33" s="79">
        <f t="shared" si="7"/>
        <v>40.9</v>
      </c>
      <c r="AL33" s="79">
        <f t="shared" si="8"/>
        <v>0.5</v>
      </c>
      <c r="AM33" s="79">
        <f t="shared" si="9"/>
        <v>2.7000000000000011</v>
      </c>
      <c r="AN33" s="22"/>
      <c r="AO33" s="22"/>
    </row>
    <row r="34" spans="1:41" ht="15.6" customHeight="1" x14ac:dyDescent="0.2">
      <c r="A34" s="56" t="s">
        <v>104</v>
      </c>
      <c r="B34" s="9">
        <v>0.5</v>
      </c>
      <c r="C34" s="9">
        <v>0.3</v>
      </c>
      <c r="D34" s="79">
        <v>0.2</v>
      </c>
      <c r="E34" s="9">
        <v>0.1</v>
      </c>
      <c r="F34" s="9">
        <v>0.1</v>
      </c>
      <c r="G34" s="9">
        <f>'Arroz Total'!B33</f>
        <v>0.1</v>
      </c>
      <c r="H34" s="9">
        <v>0.1</v>
      </c>
      <c r="I34" s="79">
        <f>'Arroz Total'!C33</f>
        <v>0.1</v>
      </c>
      <c r="J34" s="79">
        <f t="shared" si="0"/>
        <v>0</v>
      </c>
      <c r="K34" s="79">
        <f t="shared" si="1"/>
        <v>0</v>
      </c>
      <c r="L34" s="79">
        <f t="shared" si="2"/>
        <v>0</v>
      </c>
      <c r="M34" s="79">
        <f t="shared" si="3"/>
        <v>0</v>
      </c>
      <c r="N34" s="88"/>
      <c r="O34" s="56" t="s">
        <v>104</v>
      </c>
      <c r="P34" s="24">
        <v>2557</v>
      </c>
      <c r="Q34" s="24">
        <v>2237</v>
      </c>
      <c r="R34" s="89">
        <v>2480</v>
      </c>
      <c r="S34" s="24">
        <v>2471</v>
      </c>
      <c r="T34" s="24">
        <v>3468</v>
      </c>
      <c r="U34" s="24">
        <f>'Arroz Total'!E33</f>
        <v>3814</v>
      </c>
      <c r="V34" s="24">
        <v>3480</v>
      </c>
      <c r="W34" s="89">
        <f>'Arroz Total'!F33</f>
        <v>3845</v>
      </c>
      <c r="X34" s="79">
        <f t="shared" si="4"/>
        <v>10.5</v>
      </c>
      <c r="Y34" s="79">
        <f t="shared" si="5"/>
        <v>0.8</v>
      </c>
      <c r="Z34" s="90"/>
      <c r="AA34" s="56" t="s">
        <v>104</v>
      </c>
      <c r="AB34" s="9">
        <v>1.3</v>
      </c>
      <c r="AC34" s="9">
        <v>0.7</v>
      </c>
      <c r="AD34" s="79">
        <v>0.5</v>
      </c>
      <c r="AE34" s="9">
        <v>0.2</v>
      </c>
      <c r="AF34" s="9">
        <v>0.3</v>
      </c>
      <c r="AG34" s="9">
        <f>'Arroz Total'!H33</f>
        <v>0.4</v>
      </c>
      <c r="AH34" s="9">
        <v>0.3</v>
      </c>
      <c r="AI34" s="79">
        <f>'Arroz Total'!I33</f>
        <v>0.4</v>
      </c>
      <c r="AJ34" s="79">
        <f t="shared" si="6"/>
        <v>33.299999999999997</v>
      </c>
      <c r="AK34" s="79">
        <f t="shared" si="7"/>
        <v>0</v>
      </c>
      <c r="AL34" s="79">
        <f t="shared" si="8"/>
        <v>0.10000000000000003</v>
      </c>
      <c r="AM34" s="79">
        <f t="shared" si="9"/>
        <v>0</v>
      </c>
      <c r="AN34" s="22"/>
      <c r="AO34" s="22"/>
    </row>
    <row r="35" spans="1:41" ht="15.6" customHeight="1" x14ac:dyDescent="0.2">
      <c r="A35" s="56" t="s">
        <v>105</v>
      </c>
      <c r="B35" s="9">
        <v>0.9</v>
      </c>
      <c r="C35" s="9">
        <v>0.5</v>
      </c>
      <c r="D35" s="79">
        <v>0.5</v>
      </c>
      <c r="E35" s="9">
        <v>0.3</v>
      </c>
      <c r="F35" s="9">
        <v>0.3</v>
      </c>
      <c r="G35" s="9">
        <f>'Arroz Total'!B34</f>
        <v>0.3</v>
      </c>
      <c r="H35" s="9">
        <v>0.1</v>
      </c>
      <c r="I35" s="79">
        <f>'Arroz Total'!C34</f>
        <v>0.3</v>
      </c>
      <c r="J35" s="79">
        <f t="shared" si="0"/>
        <v>200</v>
      </c>
      <c r="K35" s="79">
        <f t="shared" si="1"/>
        <v>0</v>
      </c>
      <c r="L35" s="79">
        <f t="shared" si="2"/>
        <v>0.19999999999999998</v>
      </c>
      <c r="M35" s="79">
        <f t="shared" si="3"/>
        <v>0</v>
      </c>
      <c r="N35" s="88"/>
      <c r="O35" s="56" t="s">
        <v>105</v>
      </c>
      <c r="P35" s="24">
        <v>3476</v>
      </c>
      <c r="Q35" s="24">
        <v>2403</v>
      </c>
      <c r="R35" s="89">
        <v>2381</v>
      </c>
      <c r="S35" s="24">
        <v>3667</v>
      </c>
      <c r="T35" s="24">
        <v>1483</v>
      </c>
      <c r="U35" s="24">
        <f>'Arroz Total'!E34</f>
        <v>2661</v>
      </c>
      <c r="V35" s="24">
        <v>3050</v>
      </c>
      <c r="W35" s="89">
        <f>'Arroz Total'!F34</f>
        <v>3063</v>
      </c>
      <c r="X35" s="79">
        <f t="shared" si="4"/>
        <v>0.4</v>
      </c>
      <c r="Y35" s="79">
        <f t="shared" si="5"/>
        <v>15.1</v>
      </c>
      <c r="Z35" s="90"/>
      <c r="AA35" s="56" t="s">
        <v>105</v>
      </c>
      <c r="AB35" s="9">
        <v>3.1</v>
      </c>
      <c r="AC35" s="9">
        <v>1.2</v>
      </c>
      <c r="AD35" s="79">
        <v>1.2</v>
      </c>
      <c r="AE35" s="9">
        <v>1.1000000000000001</v>
      </c>
      <c r="AF35" s="9">
        <v>0.4</v>
      </c>
      <c r="AG35" s="9">
        <f>'Arroz Total'!H34</f>
        <v>0.8</v>
      </c>
      <c r="AH35" s="9">
        <v>0.3</v>
      </c>
      <c r="AI35" s="79">
        <f>'Arroz Total'!I34</f>
        <v>0.9</v>
      </c>
      <c r="AJ35" s="79">
        <f t="shared" si="6"/>
        <v>200</v>
      </c>
      <c r="AK35" s="79">
        <f t="shared" si="7"/>
        <v>12.5</v>
      </c>
      <c r="AL35" s="79">
        <f t="shared" si="8"/>
        <v>0.60000000000000009</v>
      </c>
      <c r="AM35" s="79">
        <f t="shared" si="9"/>
        <v>9.9999999999999978E-2</v>
      </c>
      <c r="AN35" s="22"/>
      <c r="AO35" s="22"/>
    </row>
    <row r="36" spans="1:41" ht="15.6" customHeight="1" x14ac:dyDescent="0.2">
      <c r="A36" s="56" t="s">
        <v>106</v>
      </c>
      <c r="B36" s="9">
        <v>14</v>
      </c>
      <c r="C36" s="9">
        <v>14.6</v>
      </c>
      <c r="D36" s="79">
        <v>10</v>
      </c>
      <c r="E36" s="9">
        <v>9.6999999999999993</v>
      </c>
      <c r="F36" s="9">
        <v>9.5</v>
      </c>
      <c r="G36" s="9">
        <f>'Arroz Total'!B35</f>
        <v>8.2999999999999989</v>
      </c>
      <c r="H36" s="9">
        <v>8.3000000000000007</v>
      </c>
      <c r="I36" s="79">
        <f>'Arroz Total'!C35</f>
        <v>8.2999999999999989</v>
      </c>
      <c r="J36" s="79">
        <f t="shared" si="0"/>
        <v>0</v>
      </c>
      <c r="K36" s="79">
        <f t="shared" si="1"/>
        <v>0</v>
      </c>
      <c r="L36" s="79">
        <f t="shared" si="2"/>
        <v>0</v>
      </c>
      <c r="M36" s="79">
        <f t="shared" si="3"/>
        <v>0</v>
      </c>
      <c r="N36" s="88"/>
      <c r="O36" s="56" t="s">
        <v>106</v>
      </c>
      <c r="P36" s="24">
        <v>3063</v>
      </c>
      <c r="Q36" s="24">
        <v>3393</v>
      </c>
      <c r="R36" s="89">
        <v>3789.72</v>
      </c>
      <c r="S36" s="24">
        <v>3935.3505150000001</v>
      </c>
      <c r="T36" s="24">
        <v>4093.6</v>
      </c>
      <c r="U36" s="24">
        <f>'Arroz Total'!E35</f>
        <v>4796.3855421686749</v>
      </c>
      <c r="V36" s="24">
        <v>3979.987952</v>
      </c>
      <c r="W36" s="89">
        <f>'Arroz Total'!F35</f>
        <v>5138.5542168674701</v>
      </c>
      <c r="X36" s="79">
        <f t="shared" si="4"/>
        <v>29.1</v>
      </c>
      <c r="Y36" s="79">
        <f t="shared" si="5"/>
        <v>7.1</v>
      </c>
      <c r="Z36" s="90"/>
      <c r="AA36" s="56" t="s">
        <v>106</v>
      </c>
      <c r="AB36" s="9">
        <v>42.9</v>
      </c>
      <c r="AC36" s="9">
        <v>49.5</v>
      </c>
      <c r="AD36" s="79">
        <v>37.9</v>
      </c>
      <c r="AE36" s="9">
        <v>38.200000000000003</v>
      </c>
      <c r="AF36" s="9">
        <v>38.9</v>
      </c>
      <c r="AG36" s="9">
        <f>'Arroz Total'!H35</f>
        <v>39.800000000000004</v>
      </c>
      <c r="AH36" s="9">
        <v>33.1</v>
      </c>
      <c r="AI36" s="79">
        <f>'Arroz Total'!I35</f>
        <v>42.7</v>
      </c>
      <c r="AJ36" s="79">
        <f t="shared" si="6"/>
        <v>29</v>
      </c>
      <c r="AK36" s="79">
        <f t="shared" si="7"/>
        <v>7.3</v>
      </c>
      <c r="AL36" s="79">
        <f t="shared" si="8"/>
        <v>9.6000000000000014</v>
      </c>
      <c r="AM36" s="79">
        <f t="shared" si="9"/>
        <v>2.8999999999999986</v>
      </c>
      <c r="AN36" s="22"/>
      <c r="AO36" s="22"/>
    </row>
    <row r="37" spans="1:41" ht="15.6" customHeight="1" x14ac:dyDescent="0.2">
      <c r="A37" s="100" t="s">
        <v>107</v>
      </c>
      <c r="B37" s="101">
        <v>1299.9000000000001</v>
      </c>
      <c r="C37" s="101">
        <v>1295.2</v>
      </c>
      <c r="D37" s="101">
        <v>1249.5999999999999</v>
      </c>
      <c r="E37" s="101">
        <v>1273.2</v>
      </c>
      <c r="F37" s="101">
        <v>1247.4000000000001</v>
      </c>
      <c r="G37" s="101">
        <f>'Arroz Total'!B36</f>
        <v>1115.5999999999999</v>
      </c>
      <c r="H37" s="101">
        <v>1139.3</v>
      </c>
      <c r="I37" s="101">
        <f>'Arroz Total'!C36</f>
        <v>1126.5999999999999</v>
      </c>
      <c r="J37" s="101">
        <f t="shared" si="0"/>
        <v>-1.1000000000000001</v>
      </c>
      <c r="K37" s="101">
        <f t="shared" si="1"/>
        <v>1</v>
      </c>
      <c r="L37" s="101">
        <f t="shared" si="2"/>
        <v>-12.700000000000045</v>
      </c>
      <c r="M37" s="101">
        <f t="shared" si="3"/>
        <v>11</v>
      </c>
      <c r="N37" s="85"/>
      <c r="O37" s="100" t="s">
        <v>107</v>
      </c>
      <c r="P37" s="102">
        <v>7184.5284250000004</v>
      </c>
      <c r="Q37" s="102">
        <v>7597.8188700000001</v>
      </c>
      <c r="R37" s="102">
        <v>6825.3325059999997</v>
      </c>
      <c r="S37" s="102">
        <v>7868.1283380000004</v>
      </c>
      <c r="T37" s="102">
        <v>7810.7452300000004</v>
      </c>
      <c r="U37" s="102">
        <f>'Arroz Total'!E36</f>
        <v>8683.35783434923</v>
      </c>
      <c r="V37" s="102">
        <v>7856.3720709999998</v>
      </c>
      <c r="W37" s="102">
        <f>'Arroz Total'!F36</f>
        <v>7862.6841824960065</v>
      </c>
      <c r="X37" s="101">
        <f t="shared" si="4"/>
        <v>0.1</v>
      </c>
      <c r="Y37" s="101">
        <f t="shared" si="5"/>
        <v>-9.5</v>
      </c>
      <c r="Z37" s="87"/>
      <c r="AA37" s="100" t="s">
        <v>107</v>
      </c>
      <c r="AB37" s="101">
        <v>9339.2000000000007</v>
      </c>
      <c r="AC37" s="101">
        <v>9840.7000000000007</v>
      </c>
      <c r="AD37" s="101">
        <v>8528.9</v>
      </c>
      <c r="AE37" s="101">
        <v>10017.700000000001</v>
      </c>
      <c r="AF37" s="101">
        <v>9743.1</v>
      </c>
      <c r="AG37" s="101">
        <f>'Arroz Total'!H36</f>
        <v>9687.1</v>
      </c>
      <c r="AH37" s="101">
        <v>8950.7999999999993</v>
      </c>
      <c r="AI37" s="101">
        <f>'Arroz Total'!I36</f>
        <v>8858.1</v>
      </c>
      <c r="AJ37" s="101">
        <f t="shared" si="6"/>
        <v>-1</v>
      </c>
      <c r="AK37" s="101">
        <f t="shared" si="7"/>
        <v>-8.6</v>
      </c>
      <c r="AL37" s="101">
        <f t="shared" si="8"/>
        <v>-92.699999999998909</v>
      </c>
      <c r="AM37" s="101">
        <f t="shared" si="9"/>
        <v>-829</v>
      </c>
      <c r="AN37" s="22"/>
      <c r="AO37" s="22"/>
    </row>
    <row r="38" spans="1:41" ht="15.6" customHeight="1" x14ac:dyDescent="0.2">
      <c r="A38" s="56" t="s">
        <v>108</v>
      </c>
      <c r="B38" s="9">
        <v>29.7</v>
      </c>
      <c r="C38" s="9">
        <v>27.2</v>
      </c>
      <c r="D38" s="79">
        <v>26.2</v>
      </c>
      <c r="E38" s="9">
        <v>25.1</v>
      </c>
      <c r="F38" s="9">
        <v>23.1</v>
      </c>
      <c r="G38" s="9">
        <f>'Arroz Total'!B37</f>
        <v>21</v>
      </c>
      <c r="H38" s="9">
        <v>21</v>
      </c>
      <c r="I38" s="79">
        <f>'Arroz Total'!C37</f>
        <v>21.5</v>
      </c>
      <c r="J38" s="79">
        <f t="shared" si="0"/>
        <v>2.4</v>
      </c>
      <c r="K38" s="79">
        <f t="shared" si="1"/>
        <v>2.4</v>
      </c>
      <c r="L38" s="79">
        <f t="shared" si="2"/>
        <v>0.5</v>
      </c>
      <c r="M38" s="79">
        <f t="shared" si="3"/>
        <v>0.5</v>
      </c>
      <c r="N38" s="88"/>
      <c r="O38" s="56" t="s">
        <v>108</v>
      </c>
      <c r="P38" s="24">
        <v>5356</v>
      </c>
      <c r="Q38" s="24">
        <v>5825</v>
      </c>
      <c r="R38" s="89">
        <v>4581.4847330000002</v>
      </c>
      <c r="S38" s="24">
        <v>6506.326693</v>
      </c>
      <c r="T38" s="24">
        <v>5683.5930740000003</v>
      </c>
      <c r="U38" s="24">
        <f>'Arroz Total'!E37</f>
        <v>7367.9523809523807</v>
      </c>
      <c r="V38" s="24">
        <v>6451.2095239999999</v>
      </c>
      <c r="W38" s="89">
        <f>'Arroz Total'!F37</f>
        <v>7307.5116279069771</v>
      </c>
      <c r="X38" s="79">
        <f t="shared" si="4"/>
        <v>13.3</v>
      </c>
      <c r="Y38" s="79">
        <f t="shared" si="5"/>
        <v>-0.8</v>
      </c>
      <c r="Z38" s="90"/>
      <c r="AA38" s="56" t="s">
        <v>108</v>
      </c>
      <c r="AB38" s="9">
        <v>159.1</v>
      </c>
      <c r="AC38" s="9">
        <v>158.4</v>
      </c>
      <c r="AD38" s="79">
        <v>120</v>
      </c>
      <c r="AE38" s="9">
        <v>163.30000000000001</v>
      </c>
      <c r="AF38" s="9">
        <v>131.30000000000001</v>
      </c>
      <c r="AG38" s="9">
        <f>'Arroz Total'!H37</f>
        <v>154.69999999999999</v>
      </c>
      <c r="AH38" s="9">
        <v>135.5</v>
      </c>
      <c r="AI38" s="79">
        <f>'Arroz Total'!I37</f>
        <v>157.10000000000002</v>
      </c>
      <c r="AJ38" s="79">
        <f t="shared" si="6"/>
        <v>15.9</v>
      </c>
      <c r="AK38" s="79">
        <f t="shared" si="7"/>
        <v>1.6</v>
      </c>
      <c r="AL38" s="79">
        <f t="shared" si="8"/>
        <v>21.600000000000023</v>
      </c>
      <c r="AM38" s="79">
        <f t="shared" si="9"/>
        <v>2.4000000000000341</v>
      </c>
      <c r="AN38" s="22"/>
      <c r="AO38" s="22"/>
    </row>
    <row r="39" spans="1:41" ht="15.6" customHeight="1" x14ac:dyDescent="0.2">
      <c r="A39" s="56" t="s">
        <v>109</v>
      </c>
      <c r="B39" s="9">
        <v>150.1</v>
      </c>
      <c r="C39" s="9">
        <v>147.9</v>
      </c>
      <c r="D39" s="79">
        <v>147.4</v>
      </c>
      <c r="E39" s="9">
        <v>147.4</v>
      </c>
      <c r="F39" s="9">
        <v>146.69999999999999</v>
      </c>
      <c r="G39" s="9">
        <f>'Arroz Total'!B38</f>
        <v>148.6</v>
      </c>
      <c r="H39" s="9">
        <v>149.6</v>
      </c>
      <c r="I39" s="79">
        <f>'Arroz Total'!C38</f>
        <v>147.69999999999999</v>
      </c>
      <c r="J39" s="79">
        <f t="shared" si="0"/>
        <v>-1.3</v>
      </c>
      <c r="K39" s="79">
        <f t="shared" si="1"/>
        <v>-0.6</v>
      </c>
      <c r="L39" s="79">
        <f t="shared" si="2"/>
        <v>-1.9000000000000057</v>
      </c>
      <c r="M39" s="79">
        <f t="shared" si="3"/>
        <v>-0.90000000000000568</v>
      </c>
      <c r="N39" s="88"/>
      <c r="O39" s="56" t="s">
        <v>109</v>
      </c>
      <c r="P39" s="24">
        <v>7110</v>
      </c>
      <c r="Q39" s="24">
        <v>7150</v>
      </c>
      <c r="R39" s="89">
        <v>7139</v>
      </c>
      <c r="S39" s="24">
        <v>7638</v>
      </c>
      <c r="T39" s="24">
        <v>7850</v>
      </c>
      <c r="U39" s="24">
        <f>'Arroz Total'!E38</f>
        <v>8445</v>
      </c>
      <c r="V39" s="24">
        <v>7933</v>
      </c>
      <c r="W39" s="89">
        <f>'Arroz Total'!F38</f>
        <v>8285</v>
      </c>
      <c r="X39" s="79">
        <f t="shared" si="4"/>
        <v>4.4000000000000004</v>
      </c>
      <c r="Y39" s="79">
        <f t="shared" si="5"/>
        <v>-1.9</v>
      </c>
      <c r="Z39" s="90"/>
      <c r="AA39" s="56" t="s">
        <v>109</v>
      </c>
      <c r="AB39" s="9">
        <v>1067.2</v>
      </c>
      <c r="AC39" s="9">
        <v>1057.5</v>
      </c>
      <c r="AD39" s="79">
        <v>1052.3</v>
      </c>
      <c r="AE39" s="9">
        <v>1125.8</v>
      </c>
      <c r="AF39" s="9">
        <v>1151.5999999999999</v>
      </c>
      <c r="AG39" s="9">
        <f>'Arroz Total'!H38</f>
        <v>1254.9000000000001</v>
      </c>
      <c r="AH39" s="9">
        <v>1186.8</v>
      </c>
      <c r="AI39" s="79">
        <f>'Arroz Total'!I38</f>
        <v>1223.7</v>
      </c>
      <c r="AJ39" s="79">
        <f t="shared" si="6"/>
        <v>3.1</v>
      </c>
      <c r="AK39" s="79">
        <f t="shared" si="7"/>
        <v>-2.5</v>
      </c>
      <c r="AL39" s="79">
        <f t="shared" si="8"/>
        <v>36.900000000000091</v>
      </c>
      <c r="AM39" s="79">
        <f t="shared" si="9"/>
        <v>-31.200000000000045</v>
      </c>
      <c r="AN39" s="22"/>
      <c r="AO39" s="22"/>
    </row>
    <row r="40" spans="1:41" ht="15.6" customHeight="1" x14ac:dyDescent="0.2">
      <c r="A40" s="56" t="s">
        <v>110</v>
      </c>
      <c r="B40" s="9">
        <v>1120.0999999999999</v>
      </c>
      <c r="C40" s="9">
        <v>1120.0999999999999</v>
      </c>
      <c r="D40" s="79">
        <v>1076</v>
      </c>
      <c r="E40" s="9">
        <v>1100.7</v>
      </c>
      <c r="F40" s="9">
        <v>1077.5999999999999</v>
      </c>
      <c r="G40" s="9">
        <f>'Arroz Total'!B39</f>
        <v>946</v>
      </c>
      <c r="H40" s="9">
        <v>968.7</v>
      </c>
      <c r="I40" s="79">
        <f>'Arroz Total'!C39</f>
        <v>957.4</v>
      </c>
      <c r="J40" s="79">
        <f t="shared" si="0"/>
        <v>-1.2</v>
      </c>
      <c r="K40" s="79">
        <f t="shared" si="1"/>
        <v>1.2</v>
      </c>
      <c r="L40" s="79">
        <f t="shared" si="2"/>
        <v>-11.300000000000068</v>
      </c>
      <c r="M40" s="79">
        <f t="shared" si="3"/>
        <v>11.399999999999977</v>
      </c>
      <c r="N40" s="88"/>
      <c r="O40" s="56" t="s">
        <v>110</v>
      </c>
      <c r="P40" s="24">
        <v>7243</v>
      </c>
      <c r="Q40" s="24">
        <v>7700</v>
      </c>
      <c r="R40" s="89">
        <v>6837</v>
      </c>
      <c r="S40" s="24">
        <v>7930</v>
      </c>
      <c r="T40" s="24">
        <v>7851</v>
      </c>
      <c r="U40" s="24">
        <f>'Arroz Total'!E39</f>
        <v>8750</v>
      </c>
      <c r="V40" s="24">
        <v>7875</v>
      </c>
      <c r="W40" s="89">
        <f>'Arroz Total'!F39</f>
        <v>7810</v>
      </c>
      <c r="X40" s="79">
        <f t="shared" si="4"/>
        <v>-0.8</v>
      </c>
      <c r="Y40" s="79">
        <f t="shared" si="5"/>
        <v>-10.7</v>
      </c>
      <c r="Z40" s="90"/>
      <c r="AA40" s="56" t="s">
        <v>110</v>
      </c>
      <c r="AB40" s="9">
        <v>8112.9</v>
      </c>
      <c r="AC40" s="9">
        <v>8624.7999999999993</v>
      </c>
      <c r="AD40" s="79">
        <v>7356.6</v>
      </c>
      <c r="AE40" s="9">
        <v>8728.6</v>
      </c>
      <c r="AF40" s="9">
        <v>8460.2000000000007</v>
      </c>
      <c r="AG40" s="9">
        <f>'Arroz Total'!H39</f>
        <v>8277.5</v>
      </c>
      <c r="AH40" s="9">
        <v>7628.5</v>
      </c>
      <c r="AI40" s="79">
        <f>'Arroz Total'!I39</f>
        <v>7477.3</v>
      </c>
      <c r="AJ40" s="79">
        <f t="shared" si="6"/>
        <v>-2</v>
      </c>
      <c r="AK40" s="79">
        <f t="shared" si="7"/>
        <v>-9.6999999999999993</v>
      </c>
      <c r="AL40" s="79">
        <f t="shared" si="8"/>
        <v>-151.19999999999982</v>
      </c>
      <c r="AM40" s="79">
        <f t="shared" si="9"/>
        <v>-800.19999999999982</v>
      </c>
      <c r="AN40" s="22"/>
      <c r="AO40" s="22"/>
    </row>
    <row r="41" spans="1:41" ht="15.6" customHeight="1" x14ac:dyDescent="0.2">
      <c r="A41" s="100" t="s">
        <v>111</v>
      </c>
      <c r="B41" s="101">
        <v>808.4</v>
      </c>
      <c r="C41" s="101">
        <v>738.3</v>
      </c>
      <c r="D41" s="101">
        <v>548.70000000000005</v>
      </c>
      <c r="E41" s="101">
        <v>492.2</v>
      </c>
      <c r="F41" s="101">
        <v>524.79999999999995</v>
      </c>
      <c r="G41" s="101">
        <f>'Arroz Total'!B40</f>
        <v>395.9</v>
      </c>
      <c r="H41" s="101">
        <v>398</v>
      </c>
      <c r="I41" s="101">
        <f>'Arroz Total'!C40</f>
        <v>366.9</v>
      </c>
      <c r="J41" s="101">
        <f t="shared" si="0"/>
        <v>-7.8</v>
      </c>
      <c r="K41" s="101">
        <f t="shared" si="1"/>
        <v>-7.3</v>
      </c>
      <c r="L41" s="101">
        <f t="shared" si="2"/>
        <v>-31.100000000000023</v>
      </c>
      <c r="M41" s="101">
        <f t="shared" si="3"/>
        <v>-29</v>
      </c>
      <c r="N41" s="85"/>
      <c r="O41" s="100" t="s">
        <v>111</v>
      </c>
      <c r="P41" s="102">
        <v>2327.9215730000001</v>
      </c>
      <c r="Q41" s="102">
        <v>2286.8416630000002</v>
      </c>
      <c r="R41" s="102">
        <v>2572.1818840000001</v>
      </c>
      <c r="S41" s="102">
        <v>3094.6519709999998</v>
      </c>
      <c r="T41" s="102">
        <v>3033.0413490000001</v>
      </c>
      <c r="U41" s="102">
        <f>'Arroz Total'!E40</f>
        <v>3559.2088911341243</v>
      </c>
      <c r="V41" s="102">
        <v>3330.835427</v>
      </c>
      <c r="W41" s="102">
        <f>'Arroz Total'!F40</f>
        <v>3514.2987189970022</v>
      </c>
      <c r="X41" s="101">
        <f t="shared" si="4"/>
        <v>5.5</v>
      </c>
      <c r="Y41" s="101">
        <f t="shared" si="5"/>
        <v>-1.3</v>
      </c>
      <c r="Z41" s="87"/>
      <c r="AA41" s="100" t="s">
        <v>111</v>
      </c>
      <c r="AB41" s="101">
        <v>1881.8</v>
      </c>
      <c r="AC41" s="101">
        <v>1688.3</v>
      </c>
      <c r="AD41" s="101">
        <v>1411.5</v>
      </c>
      <c r="AE41" s="101">
        <v>1523.1</v>
      </c>
      <c r="AF41" s="101">
        <v>1591.6</v>
      </c>
      <c r="AG41" s="101">
        <f>'Arroz Total'!H40</f>
        <v>1409.2</v>
      </c>
      <c r="AH41" s="101">
        <v>1325.8</v>
      </c>
      <c r="AI41" s="101">
        <f>'Arroz Total'!I40</f>
        <v>1289.5</v>
      </c>
      <c r="AJ41" s="101">
        <f t="shared" si="6"/>
        <v>-2.7</v>
      </c>
      <c r="AK41" s="101">
        <f t="shared" si="7"/>
        <v>-8.5</v>
      </c>
      <c r="AL41" s="101">
        <f t="shared" si="8"/>
        <v>-36.299999999999955</v>
      </c>
      <c r="AM41" s="101">
        <f t="shared" si="9"/>
        <v>-119.70000000000005</v>
      </c>
      <c r="AN41" s="22"/>
      <c r="AO41" s="22"/>
    </row>
    <row r="42" spans="1:41" ht="15.6" customHeight="1" x14ac:dyDescent="0.2">
      <c r="A42" s="103" t="s">
        <v>112</v>
      </c>
      <c r="B42" s="104">
        <v>1564.5</v>
      </c>
      <c r="C42" s="104">
        <v>1556.8</v>
      </c>
      <c r="D42" s="104">
        <v>1459.3</v>
      </c>
      <c r="E42" s="104">
        <v>1488.7</v>
      </c>
      <c r="F42" s="104">
        <v>1447.3</v>
      </c>
      <c r="G42" s="104">
        <f>'Arroz Total'!B41</f>
        <v>1283.3</v>
      </c>
      <c r="H42" s="104">
        <v>1321.7</v>
      </c>
      <c r="I42" s="104">
        <f>'Arroz Total'!C41</f>
        <v>1262.3</v>
      </c>
      <c r="J42" s="104">
        <f t="shared" si="0"/>
        <v>-4.5</v>
      </c>
      <c r="K42" s="104">
        <f t="shared" si="1"/>
        <v>-1.6</v>
      </c>
      <c r="L42" s="104">
        <f t="shared" si="2"/>
        <v>-59.400000000000091</v>
      </c>
      <c r="M42" s="104">
        <f t="shared" si="3"/>
        <v>-21</v>
      </c>
      <c r="N42" s="85"/>
      <c r="O42" s="103" t="s">
        <v>112</v>
      </c>
      <c r="P42" s="105">
        <v>6545.1210609999998</v>
      </c>
      <c r="Q42" s="105">
        <v>6909.200347</v>
      </c>
      <c r="R42" s="105">
        <v>6298.5881589999999</v>
      </c>
      <c r="S42" s="105">
        <v>7257.8108419999999</v>
      </c>
      <c r="T42" s="105">
        <v>7236.0262560000001</v>
      </c>
      <c r="U42" s="105">
        <f>'Arroz Total'!E41</f>
        <v>8070.7320969375833</v>
      </c>
      <c r="V42" s="105">
        <v>7290.5165319999996</v>
      </c>
      <c r="W42" s="105">
        <f>'Arroz Total'!F41</f>
        <v>7451.4390398478972</v>
      </c>
      <c r="X42" s="104">
        <f t="shared" si="4"/>
        <v>2.2000000000000002</v>
      </c>
      <c r="Y42" s="104">
        <f t="shared" si="5"/>
        <v>-7.7</v>
      </c>
      <c r="Z42" s="87"/>
      <c r="AA42" s="103" t="s">
        <v>112</v>
      </c>
      <c r="AB42" s="104">
        <v>10239.799999999999</v>
      </c>
      <c r="AC42" s="104">
        <v>10756.2</v>
      </c>
      <c r="AD42" s="104">
        <v>9191.5</v>
      </c>
      <c r="AE42" s="104">
        <v>10804.7</v>
      </c>
      <c r="AF42" s="104">
        <v>10472.6</v>
      </c>
      <c r="AG42" s="104">
        <f>'Arroz Total'!H41</f>
        <v>10357.200000000001</v>
      </c>
      <c r="AH42" s="104">
        <v>9636</v>
      </c>
      <c r="AI42" s="104">
        <f>'Arroz Total'!I41</f>
        <v>9405.9</v>
      </c>
      <c r="AJ42" s="104">
        <f t="shared" si="6"/>
        <v>-2.4</v>
      </c>
      <c r="AK42" s="104">
        <f t="shared" si="7"/>
        <v>-9.1999999999999993</v>
      </c>
      <c r="AL42" s="104">
        <f t="shared" si="8"/>
        <v>-230.10000000000036</v>
      </c>
      <c r="AM42" s="104">
        <f t="shared" si="9"/>
        <v>-951.30000000000109</v>
      </c>
      <c r="AN42" s="22"/>
      <c r="AO42" s="22"/>
    </row>
    <row r="43" spans="1:41" ht="15.6" customHeight="1" x14ac:dyDescent="0.2">
      <c r="A43" s="98" t="s">
        <v>58</v>
      </c>
      <c r="B43" s="63">
        <v>2372.9</v>
      </c>
      <c r="C43" s="63">
        <v>2295.1</v>
      </c>
      <c r="D43" s="63">
        <v>2008</v>
      </c>
      <c r="E43" s="63">
        <v>1980.9</v>
      </c>
      <c r="F43" s="63">
        <v>1972.1</v>
      </c>
      <c r="G43" s="63">
        <f>'Arroz Total'!B42</f>
        <v>1679.1999999999998</v>
      </c>
      <c r="H43" s="63">
        <v>1719.7</v>
      </c>
      <c r="I43" s="63">
        <f>'Arroz Total'!C42</f>
        <v>1629.1999999999998</v>
      </c>
      <c r="J43" s="63">
        <f t="shared" si="0"/>
        <v>-5.3</v>
      </c>
      <c r="K43" s="63">
        <f t="shared" si="1"/>
        <v>-3</v>
      </c>
      <c r="L43" s="63">
        <f t="shared" si="2"/>
        <v>-90.500000000000227</v>
      </c>
      <c r="M43" s="63">
        <f t="shared" si="3"/>
        <v>-50</v>
      </c>
      <c r="N43" s="85"/>
      <c r="O43" s="98" t="s">
        <v>58</v>
      </c>
      <c r="P43" s="99">
        <v>5108.4047790000004</v>
      </c>
      <c r="Q43" s="99">
        <v>5422.2553699999999</v>
      </c>
      <c r="R43" s="99">
        <v>5280.3216629999997</v>
      </c>
      <c r="S43" s="99">
        <v>6223.378616</v>
      </c>
      <c r="T43" s="99">
        <v>6117.560418</v>
      </c>
      <c r="U43" s="99">
        <f>'Arroz Total'!E42</f>
        <v>7007.0636612672715</v>
      </c>
      <c r="V43" s="99">
        <v>6374.104902</v>
      </c>
      <c r="W43" s="99">
        <f>'Arroz Total'!F42</f>
        <v>6564.7849864964401</v>
      </c>
      <c r="X43" s="63">
        <f t="shared" si="4"/>
        <v>3</v>
      </c>
      <c r="Y43" s="63">
        <f t="shared" si="5"/>
        <v>-6.3</v>
      </c>
      <c r="Z43" s="87"/>
      <c r="AA43" s="98" t="s">
        <v>58</v>
      </c>
      <c r="AB43" s="63">
        <v>12121.6</v>
      </c>
      <c r="AC43" s="63">
        <v>12444.5</v>
      </c>
      <c r="AD43" s="63">
        <v>10603</v>
      </c>
      <c r="AE43" s="63">
        <v>12327.8</v>
      </c>
      <c r="AF43" s="63">
        <v>12064.2</v>
      </c>
      <c r="AG43" s="63">
        <f>'Arroz Total'!H42</f>
        <v>11766.400000000001</v>
      </c>
      <c r="AH43" s="63">
        <v>10961.8</v>
      </c>
      <c r="AI43" s="63">
        <f>'Arroz Total'!I42</f>
        <v>10695.4</v>
      </c>
      <c r="AJ43" s="63">
        <f t="shared" si="6"/>
        <v>-2.4</v>
      </c>
      <c r="AK43" s="63">
        <f t="shared" si="7"/>
        <v>-9.1</v>
      </c>
      <c r="AL43" s="63">
        <f t="shared" si="8"/>
        <v>-266.39999999999964</v>
      </c>
      <c r="AM43" s="63">
        <f t="shared" si="9"/>
        <v>-1071.0000000000018</v>
      </c>
      <c r="AN43" s="22"/>
      <c r="AO43" s="22"/>
    </row>
    <row r="44" spans="1:41" ht="15.6" customHeight="1" x14ac:dyDescent="0.2">
      <c r="A44" s="17" t="e">
        <f>#REF!</f>
        <v>#REF!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17" t="s">
        <v>5</v>
      </c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17" t="s">
        <v>5</v>
      </c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5.6" customHeight="1" x14ac:dyDescent="0.2">
      <c r="A45" s="17" t="e">
        <f>#REF!</f>
        <v>#REF!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17" t="e">
        <f>#REF!</f>
        <v>#REF!</v>
      </c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17" t="e">
        <f>#REF!</f>
        <v>#REF!</v>
      </c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20.100000000000001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20.100000000000001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20.100000000000001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20.100000000000001" customHeight="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20.100000000000001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20.100000000000001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20.100000000000001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" customHeight="1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" customHeight="1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" customHeight="1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9.5" customHeight="1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9.5" customHeight="1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ht="19.5" customHeight="1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1" ht="15" customHeight="1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1" ht="15" customHeight="1" x14ac:dyDescent="0.2"/>
    <row r="62" spans="1:41" ht="15" customHeight="1" x14ac:dyDescent="0.2"/>
    <row r="63" spans="1:41" ht="15" customHeight="1" x14ac:dyDescent="0.2"/>
    <row r="64" spans="1:4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hidden="1" customHeight="1" x14ac:dyDescent="0.2"/>
    <row r="72" ht="15" hidden="1" customHeight="1" x14ac:dyDescent="0.2"/>
    <row r="73" ht="15" hidden="1" customHeight="1" x14ac:dyDescent="0.2"/>
    <row r="74" ht="15" hidden="1" customHeight="1" x14ac:dyDescent="0.2"/>
    <row r="75" ht="15" hidden="1" customHeight="1" x14ac:dyDescent="0.2"/>
    <row r="76" ht="15" hidden="1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hidden="1" customHeight="1" x14ac:dyDescent="0.2"/>
    <row r="86" ht="15" hidden="1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9.5" customHeight="1" x14ac:dyDescent="0.2"/>
    <row r="110" ht="19.5" customHeight="1" x14ac:dyDescent="0.2"/>
    <row r="111" ht="19.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hidden="1" customHeight="1" x14ac:dyDescent="0.2"/>
    <row r="124" ht="15" hidden="1" customHeight="1" x14ac:dyDescent="0.2"/>
    <row r="125" ht="15" hidden="1" customHeight="1" x14ac:dyDescent="0.2"/>
    <row r="126" ht="15" hidden="1" customHeight="1" x14ac:dyDescent="0.2"/>
    <row r="127" ht="15" hidden="1" customHeight="1" x14ac:dyDescent="0.2"/>
    <row r="128" ht="15" hidden="1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hidden="1" customHeight="1" x14ac:dyDescent="0.2"/>
    <row r="138" ht="15" hidden="1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</sheetData>
  <mergeCells count="45">
    <mergeCell ref="A1:I1"/>
    <mergeCell ref="A2:M2"/>
    <mergeCell ref="O2:Y2"/>
    <mergeCell ref="AA2:AM2"/>
    <mergeCell ref="A3:M3"/>
    <mergeCell ref="O3:Y3"/>
    <mergeCell ref="AA3:AM3"/>
    <mergeCell ref="A4:M4"/>
    <mergeCell ref="O4:Y4"/>
    <mergeCell ref="AA4:AM4"/>
    <mergeCell ref="A5:A8"/>
    <mergeCell ref="B5:M5"/>
    <mergeCell ref="O5:O8"/>
    <mergeCell ref="P5:Y5"/>
    <mergeCell ref="AA5:AA8"/>
    <mergeCell ref="AB5:AM5"/>
    <mergeCell ref="H6:I6"/>
    <mergeCell ref="J6:M6"/>
    <mergeCell ref="V6:W6"/>
    <mergeCell ref="X6:Y6"/>
    <mergeCell ref="AH6:AI6"/>
    <mergeCell ref="AJ6:AM6"/>
    <mergeCell ref="B7:B8"/>
    <mergeCell ref="C7:C8"/>
    <mergeCell ref="D7:D8"/>
    <mergeCell ref="E7:E8"/>
    <mergeCell ref="F7:F8"/>
    <mergeCell ref="G7:G8"/>
    <mergeCell ref="J7:K7"/>
    <mergeCell ref="L7:M7"/>
    <mergeCell ref="P7:P8"/>
    <mergeCell ref="Q7:Q8"/>
    <mergeCell ref="R7:R8"/>
    <mergeCell ref="S7:S8"/>
    <mergeCell ref="T7:T8"/>
    <mergeCell ref="U7:U8"/>
    <mergeCell ref="X7:Y7"/>
    <mergeCell ref="AB7:AB8"/>
    <mergeCell ref="AJ7:AK7"/>
    <mergeCell ref="AL7:AM7"/>
    <mergeCell ref="AC7:AC8"/>
    <mergeCell ref="AD7:AD8"/>
    <mergeCell ref="AE7:AE8"/>
    <mergeCell ref="AF7:AF8"/>
    <mergeCell ref="AG7:AG8"/>
  </mergeCells>
  <printOptions gridLines="1" gridLinesSet="0"/>
  <pageMargins left="0.51180599999999998" right="0.39375000000000004" top="0.98402800000000012" bottom="0.98402800000000012" header="0.5" footer="0.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0"/>
  <sheetViews>
    <sheetView zoomScale="90" workbookViewId="0">
      <pane xSplit="1" ySplit="4" topLeftCell="B26" activePane="bottomRight" state="frozen"/>
      <selection pane="topRight"/>
      <selection pane="bottomLeft"/>
      <selection pane="bottomRight" activeCell="K38" sqref="K38"/>
    </sheetView>
  </sheetViews>
  <sheetFormatPr defaultColWidth="11.42578125" defaultRowHeight="20.100000000000001" customHeight="1" x14ac:dyDescent="0.2"/>
  <cols>
    <col min="1" max="1" width="25.7109375" style="2" customWidth="1"/>
    <col min="2" max="2" width="14" style="2" customWidth="1"/>
    <col min="3" max="3" width="13" style="2" customWidth="1"/>
    <col min="4" max="4" width="14" style="2" customWidth="1"/>
    <col min="5" max="8" width="10.42578125" style="2" customWidth="1"/>
    <col min="9" max="257" width="11.42578125" style="2" customWidth="1"/>
  </cols>
  <sheetData>
    <row r="1" spans="1:9" ht="81.75" customHeight="1" x14ac:dyDescent="0.2">
      <c r="A1" s="656"/>
      <c r="B1" s="656"/>
      <c r="C1" s="656"/>
      <c r="D1" s="4"/>
      <c r="E1" s="657"/>
      <c r="F1" s="657"/>
      <c r="G1" s="657" t="s">
        <v>9</v>
      </c>
      <c r="H1" s="657"/>
      <c r="I1" s="5"/>
    </row>
    <row r="2" spans="1:9" ht="16.5" customHeight="1" x14ac:dyDescent="0.2">
      <c r="A2" s="654" t="s">
        <v>10</v>
      </c>
      <c r="B2" s="654" t="s">
        <v>11</v>
      </c>
      <c r="C2" s="654"/>
      <c r="D2" s="654"/>
      <c r="E2" s="654" t="s">
        <v>12</v>
      </c>
      <c r="F2" s="654"/>
      <c r="G2" s="654"/>
      <c r="H2" s="654"/>
      <c r="I2" s="5"/>
    </row>
    <row r="3" spans="1:9" ht="17.100000000000001" customHeight="1" x14ac:dyDescent="0.2">
      <c r="A3" s="654"/>
      <c r="B3" s="6" t="s">
        <v>1</v>
      </c>
      <c r="C3" s="654" t="s">
        <v>3</v>
      </c>
      <c r="D3" s="654"/>
      <c r="E3" s="654" t="s">
        <v>13</v>
      </c>
      <c r="F3" s="654"/>
      <c r="G3" s="654" t="s">
        <v>14</v>
      </c>
      <c r="H3" s="654"/>
      <c r="I3" s="5"/>
    </row>
    <row r="4" spans="1:9" ht="33.6" customHeight="1" x14ac:dyDescent="0.2">
      <c r="A4" s="654"/>
      <c r="B4" s="7" t="s">
        <v>15</v>
      </c>
      <c r="C4" s="7" t="s">
        <v>16</v>
      </c>
      <c r="D4" s="7" t="s">
        <v>17</v>
      </c>
      <c r="E4" s="6" t="s">
        <v>18</v>
      </c>
      <c r="F4" s="6" t="s">
        <v>19</v>
      </c>
      <c r="G4" s="6" t="s">
        <v>20</v>
      </c>
      <c r="H4" s="6" t="s">
        <v>21</v>
      </c>
      <c r="I4" s="5"/>
    </row>
    <row r="5" spans="1:9" ht="17.100000000000001" customHeight="1" x14ac:dyDescent="0.2">
      <c r="A5" s="8" t="s">
        <v>22</v>
      </c>
      <c r="B5" s="9">
        <v>1370.6</v>
      </c>
      <c r="C5" s="9">
        <v>1600.4</v>
      </c>
      <c r="D5" s="9">
        <v>1601.6</v>
      </c>
      <c r="E5" s="9">
        <v>0.1</v>
      </c>
      <c r="F5" s="9">
        <v>16.899999999999999</v>
      </c>
      <c r="G5" s="9">
        <v>1.1999999999998181</v>
      </c>
      <c r="H5" s="9">
        <v>231</v>
      </c>
      <c r="I5" s="5"/>
    </row>
    <row r="6" spans="1:9" ht="17.100000000000001" customHeight="1" x14ac:dyDescent="0.2">
      <c r="A6" s="8" t="s">
        <v>23</v>
      </c>
      <c r="B6" s="9">
        <v>165.6</v>
      </c>
      <c r="C6" s="9">
        <v>195.5</v>
      </c>
      <c r="D6" s="9">
        <v>198.9</v>
      </c>
      <c r="E6" s="9">
        <v>1.7</v>
      </c>
      <c r="F6" s="9">
        <v>20.100000000000001</v>
      </c>
      <c r="G6" s="9">
        <v>3.4000000000000057</v>
      </c>
      <c r="H6" s="9">
        <v>33.300000000000011</v>
      </c>
      <c r="I6" s="5"/>
    </row>
    <row r="7" spans="1:9" s="1" customFormat="1" ht="17.100000000000001" customHeight="1" x14ac:dyDescent="0.2">
      <c r="A7" s="8" t="s">
        <v>24</v>
      </c>
      <c r="B7" s="9">
        <v>159.79999999999998</v>
      </c>
      <c r="C7" s="9">
        <v>189.6</v>
      </c>
      <c r="D7" s="9">
        <v>193</v>
      </c>
      <c r="E7" s="9">
        <v>1.8</v>
      </c>
      <c r="F7" s="9">
        <v>20.8</v>
      </c>
      <c r="G7" s="9">
        <v>3.4000000000000057</v>
      </c>
      <c r="H7" s="9">
        <v>33.200000000000017</v>
      </c>
      <c r="I7" s="10"/>
    </row>
    <row r="8" spans="1:9" s="1" customFormat="1" ht="17.100000000000001" customHeight="1" x14ac:dyDescent="0.2">
      <c r="A8" s="8" t="s">
        <v>25</v>
      </c>
      <c r="B8" s="9">
        <v>5.8</v>
      </c>
      <c r="C8" s="9">
        <v>5.9</v>
      </c>
      <c r="D8" s="9">
        <v>5.9</v>
      </c>
      <c r="E8" s="9">
        <v>0</v>
      </c>
      <c r="F8" s="9">
        <v>1.7</v>
      </c>
      <c r="G8" s="9">
        <v>0</v>
      </c>
      <c r="H8" s="9">
        <v>0.10000000000000053</v>
      </c>
      <c r="I8" s="10"/>
    </row>
    <row r="9" spans="1:9" ht="17.100000000000001" customHeight="1" x14ac:dyDescent="0.2">
      <c r="A9" s="8" t="s">
        <v>26</v>
      </c>
      <c r="B9" s="9">
        <v>1679.1999999999998</v>
      </c>
      <c r="C9" s="9">
        <v>1625.8</v>
      </c>
      <c r="D9" s="9">
        <v>1629.1999999999998</v>
      </c>
      <c r="E9" s="9">
        <v>0.2</v>
      </c>
      <c r="F9" s="9">
        <v>-3</v>
      </c>
      <c r="G9" s="9">
        <v>3.3999999999998636</v>
      </c>
      <c r="H9" s="9">
        <v>-50</v>
      </c>
      <c r="I9" s="5"/>
    </row>
    <row r="10" spans="1:9" s="1" customFormat="1" ht="17.100000000000001" customHeight="1" x14ac:dyDescent="0.2">
      <c r="A10" s="8" t="s">
        <v>27</v>
      </c>
      <c r="B10" s="9">
        <v>374</v>
      </c>
      <c r="C10" s="9">
        <v>323.10000000000002</v>
      </c>
      <c r="D10" s="9">
        <v>327.10000000000002</v>
      </c>
      <c r="E10" s="9">
        <v>1.2</v>
      </c>
      <c r="F10" s="9">
        <v>-12.5</v>
      </c>
      <c r="G10" s="9">
        <v>4</v>
      </c>
      <c r="H10" s="9">
        <v>-46.899999999999977</v>
      </c>
      <c r="I10" s="10"/>
    </row>
    <row r="11" spans="1:9" s="1" customFormat="1" ht="17.100000000000001" customHeight="1" x14ac:dyDescent="0.2">
      <c r="A11" s="8" t="s">
        <v>28</v>
      </c>
      <c r="B11" s="9">
        <v>1305.2</v>
      </c>
      <c r="C11" s="9">
        <v>1302.7</v>
      </c>
      <c r="D11" s="9">
        <v>1302.0999999999999</v>
      </c>
      <c r="E11" s="9">
        <v>0</v>
      </c>
      <c r="F11" s="9">
        <v>-0.2</v>
      </c>
      <c r="G11" s="9">
        <v>-0.60000000000013642</v>
      </c>
      <c r="H11" s="9">
        <v>-3.1000000000001364</v>
      </c>
      <c r="I11" s="10"/>
    </row>
    <row r="12" spans="1:9" ht="17.100000000000001" customHeight="1" x14ac:dyDescent="0.2">
      <c r="A12" s="8" t="s">
        <v>29</v>
      </c>
      <c r="B12" s="9">
        <v>2923.4</v>
      </c>
      <c r="C12" s="9">
        <v>2830.9</v>
      </c>
      <c r="D12" s="9">
        <v>2818.3</v>
      </c>
      <c r="E12" s="9">
        <v>-0.4</v>
      </c>
      <c r="F12" s="9">
        <v>-3.6</v>
      </c>
      <c r="G12" s="9">
        <v>-12.599999999999909</v>
      </c>
      <c r="H12" s="9">
        <v>-105.09999999999991</v>
      </c>
      <c r="I12" s="5"/>
    </row>
    <row r="13" spans="1:9" ht="17.100000000000001" customHeight="1" x14ac:dyDescent="0.2">
      <c r="A13" s="8" t="s">
        <v>30</v>
      </c>
      <c r="B13" s="9">
        <v>1212</v>
      </c>
      <c r="C13" s="9">
        <v>1169.8</v>
      </c>
      <c r="D13" s="9">
        <v>1150.8</v>
      </c>
      <c r="E13" s="9">
        <v>-1.6</v>
      </c>
      <c r="F13" s="9">
        <v>-5</v>
      </c>
      <c r="G13" s="9">
        <v>-19</v>
      </c>
      <c r="H13" s="9">
        <v>-61.200000000000045</v>
      </c>
      <c r="I13" s="5"/>
    </row>
    <row r="14" spans="1:9" ht="17.100000000000001" customHeight="1" x14ac:dyDescent="0.2">
      <c r="A14" s="8" t="s">
        <v>31</v>
      </c>
      <c r="B14" s="9">
        <v>361.80000000000007</v>
      </c>
      <c r="C14" s="9">
        <v>356.9</v>
      </c>
      <c r="D14" s="9">
        <v>391.8</v>
      </c>
      <c r="E14" s="9">
        <v>9.8000000000000007</v>
      </c>
      <c r="F14" s="9">
        <v>8.3000000000000007</v>
      </c>
      <c r="G14" s="9">
        <v>34.900000000000034</v>
      </c>
      <c r="H14" s="9">
        <v>29.999999999999943</v>
      </c>
      <c r="I14" s="5"/>
    </row>
    <row r="15" spans="1:9" ht="17.100000000000001" customHeight="1" x14ac:dyDescent="0.2">
      <c r="A15" s="8" t="s">
        <v>32</v>
      </c>
      <c r="B15" s="9">
        <v>1349.5999999999997</v>
      </c>
      <c r="C15" s="9">
        <v>1304.2</v>
      </c>
      <c r="D15" s="9">
        <v>1275.6999999999998</v>
      </c>
      <c r="E15" s="9">
        <v>-2.2000000000000002</v>
      </c>
      <c r="F15" s="9">
        <v>-5.5</v>
      </c>
      <c r="G15" s="9">
        <v>-28.500000000000227</v>
      </c>
      <c r="H15" s="9">
        <v>-73.899999999999864</v>
      </c>
      <c r="I15" s="5"/>
    </row>
    <row r="16" spans="1:9" ht="17.100000000000001" customHeight="1" x14ac:dyDescent="0.2">
      <c r="A16" s="8" t="s">
        <v>33</v>
      </c>
      <c r="B16" s="9">
        <v>909.2</v>
      </c>
      <c r="C16" s="9">
        <v>901.5</v>
      </c>
      <c r="D16" s="9">
        <v>903.90000000000009</v>
      </c>
      <c r="E16" s="9">
        <v>0.3</v>
      </c>
      <c r="F16" s="9">
        <v>-0.6</v>
      </c>
      <c r="G16" s="9">
        <v>2.4000000000000909</v>
      </c>
      <c r="H16" s="9">
        <v>-5.2999999999999545</v>
      </c>
      <c r="I16" s="5"/>
    </row>
    <row r="17" spans="1:9" ht="17.100000000000001" customHeight="1" x14ac:dyDescent="0.2">
      <c r="A17" s="8" t="s">
        <v>34</v>
      </c>
      <c r="B17" s="9">
        <v>367.09999999999997</v>
      </c>
      <c r="C17" s="9">
        <v>354.7</v>
      </c>
      <c r="D17" s="9">
        <v>355.9</v>
      </c>
      <c r="E17" s="9">
        <v>0.3</v>
      </c>
      <c r="F17" s="9">
        <v>-3.1</v>
      </c>
      <c r="G17" s="9">
        <v>1.1999999999999886</v>
      </c>
      <c r="H17" s="9">
        <v>-11.199999999999989</v>
      </c>
      <c r="I17" s="5"/>
    </row>
    <row r="18" spans="1:9" ht="17.100000000000001" customHeight="1" x14ac:dyDescent="0.2">
      <c r="A18" s="8" t="s">
        <v>35</v>
      </c>
      <c r="B18" s="9">
        <v>162.40000000000003</v>
      </c>
      <c r="C18" s="9">
        <v>151.30000000000001</v>
      </c>
      <c r="D18" s="9">
        <v>152.50000000000003</v>
      </c>
      <c r="E18" s="9">
        <v>0.8</v>
      </c>
      <c r="F18" s="9">
        <v>-6.1</v>
      </c>
      <c r="G18" s="9">
        <v>1.2000000000000171</v>
      </c>
      <c r="H18" s="9">
        <v>-9.9000000000000057</v>
      </c>
      <c r="I18" s="5"/>
    </row>
    <row r="19" spans="1:9" ht="17.100000000000001" customHeight="1" x14ac:dyDescent="0.2">
      <c r="A19" s="8" t="s">
        <v>36</v>
      </c>
      <c r="B19" s="9">
        <v>379.70000000000005</v>
      </c>
      <c r="C19" s="9">
        <v>395.5</v>
      </c>
      <c r="D19" s="9">
        <v>395.50000000000006</v>
      </c>
      <c r="E19" s="9">
        <v>0</v>
      </c>
      <c r="F19" s="9">
        <v>4.2</v>
      </c>
      <c r="G19" s="9">
        <v>0</v>
      </c>
      <c r="H19" s="9">
        <v>15.800000000000011</v>
      </c>
      <c r="I19" s="5"/>
    </row>
    <row r="20" spans="1:9" ht="17.100000000000001" customHeight="1" x14ac:dyDescent="0.2">
      <c r="A20" s="8" t="s">
        <v>37</v>
      </c>
      <c r="B20" s="9">
        <v>1446.4</v>
      </c>
      <c r="C20" s="9">
        <v>1359.6</v>
      </c>
      <c r="D20" s="9">
        <v>1366.1</v>
      </c>
      <c r="E20" s="9">
        <v>0.5</v>
      </c>
      <c r="F20" s="9">
        <v>-5.6</v>
      </c>
      <c r="G20" s="9">
        <v>6.5</v>
      </c>
      <c r="H20" s="9">
        <v>-80.300000000000182</v>
      </c>
      <c r="I20" s="5"/>
    </row>
    <row r="21" spans="1:9" ht="17.100000000000001" customHeight="1" x14ac:dyDescent="0.2">
      <c r="A21" s="8" t="s">
        <v>34</v>
      </c>
      <c r="B21" s="9">
        <v>356.9</v>
      </c>
      <c r="C21" s="9">
        <v>327.10000000000002</v>
      </c>
      <c r="D21" s="9">
        <v>328.4</v>
      </c>
      <c r="E21" s="9">
        <v>0.4</v>
      </c>
      <c r="F21" s="9">
        <v>-8</v>
      </c>
      <c r="G21" s="9">
        <v>1.2999999999999545</v>
      </c>
      <c r="H21" s="9">
        <v>-28.5</v>
      </c>
      <c r="I21" s="5"/>
    </row>
    <row r="22" spans="1:9" ht="17.100000000000001" customHeight="1" x14ac:dyDescent="0.2">
      <c r="A22" s="8" t="s">
        <v>35</v>
      </c>
      <c r="B22" s="9">
        <v>182.8</v>
      </c>
      <c r="C22" s="9">
        <v>189</v>
      </c>
      <c r="D22" s="9">
        <v>222.70000000000002</v>
      </c>
      <c r="E22" s="9">
        <v>17.8</v>
      </c>
      <c r="F22" s="9">
        <v>21.8</v>
      </c>
      <c r="G22" s="9">
        <v>33.700000000000017</v>
      </c>
      <c r="H22" s="9">
        <v>39.900000000000006</v>
      </c>
      <c r="I22" s="5"/>
    </row>
    <row r="23" spans="1:9" ht="17.100000000000001" customHeight="1" x14ac:dyDescent="0.2">
      <c r="A23" s="8" t="s">
        <v>36</v>
      </c>
      <c r="B23" s="9">
        <v>906.7</v>
      </c>
      <c r="C23" s="9">
        <v>843.5</v>
      </c>
      <c r="D23" s="9">
        <v>815</v>
      </c>
      <c r="E23" s="9">
        <v>-3.4</v>
      </c>
      <c r="F23" s="9">
        <v>-10.1</v>
      </c>
      <c r="G23" s="9">
        <v>-28.5</v>
      </c>
      <c r="H23" s="9">
        <v>-91.700000000000045</v>
      </c>
      <c r="I23" s="5"/>
    </row>
    <row r="24" spans="1:9" ht="17.100000000000001" customHeight="1" x14ac:dyDescent="0.2">
      <c r="A24" s="8" t="s">
        <v>38</v>
      </c>
      <c r="B24" s="9">
        <v>567.79999999999995</v>
      </c>
      <c r="C24" s="9">
        <v>569.79999999999995</v>
      </c>
      <c r="D24" s="9">
        <v>548.29999999999995</v>
      </c>
      <c r="E24" s="9">
        <v>-3.8</v>
      </c>
      <c r="F24" s="9">
        <v>-3.4</v>
      </c>
      <c r="G24" s="9">
        <v>-21.5</v>
      </c>
      <c r="H24" s="9">
        <v>-19.5</v>
      </c>
      <c r="I24" s="5"/>
    </row>
    <row r="25" spans="1:9" ht="17.100000000000001" customHeight="1" x14ac:dyDescent="0.2">
      <c r="A25" s="8" t="s">
        <v>34</v>
      </c>
      <c r="B25" s="9">
        <v>488</v>
      </c>
      <c r="C25" s="9">
        <v>488</v>
      </c>
      <c r="D25" s="9">
        <v>466.5</v>
      </c>
      <c r="E25" s="9">
        <v>-4.4000000000000004</v>
      </c>
      <c r="F25" s="9">
        <v>-4.4000000000000004</v>
      </c>
      <c r="G25" s="9">
        <v>-21.5</v>
      </c>
      <c r="H25" s="9">
        <v>-21.5</v>
      </c>
      <c r="I25" s="5"/>
    </row>
    <row r="26" spans="1:9" ht="17.100000000000001" customHeight="1" x14ac:dyDescent="0.2">
      <c r="A26" s="8" t="s">
        <v>35</v>
      </c>
      <c r="B26" s="9">
        <v>16.599999999999998</v>
      </c>
      <c r="C26" s="9">
        <v>16.600000000000001</v>
      </c>
      <c r="D26" s="9">
        <v>16.599999999999998</v>
      </c>
      <c r="E26" s="9">
        <v>0</v>
      </c>
      <c r="F26" s="9">
        <v>0</v>
      </c>
      <c r="G26" s="9">
        <v>0</v>
      </c>
      <c r="H26" s="9">
        <v>0</v>
      </c>
      <c r="I26" s="5"/>
    </row>
    <row r="27" spans="1:9" ht="17.100000000000001" customHeight="1" x14ac:dyDescent="0.2">
      <c r="A27" s="8" t="s">
        <v>36</v>
      </c>
      <c r="B27" s="9">
        <v>63.199999999999996</v>
      </c>
      <c r="C27" s="9">
        <v>65.2</v>
      </c>
      <c r="D27" s="9">
        <v>65.199999999999989</v>
      </c>
      <c r="E27" s="9">
        <v>0</v>
      </c>
      <c r="F27" s="9">
        <v>3.2</v>
      </c>
      <c r="G27" s="9">
        <v>0</v>
      </c>
      <c r="H27" s="9">
        <v>1.9999999999999929</v>
      </c>
      <c r="I27" s="5"/>
    </row>
    <row r="28" spans="1:9" ht="17.100000000000001" customHeight="1" x14ac:dyDescent="0.2">
      <c r="A28" s="8" t="s">
        <v>39</v>
      </c>
      <c r="B28" s="9">
        <v>143.5</v>
      </c>
      <c r="C28" s="9">
        <v>117.6</v>
      </c>
      <c r="D28" s="9">
        <v>117.6</v>
      </c>
      <c r="E28" s="9">
        <v>0</v>
      </c>
      <c r="F28" s="9">
        <v>-18</v>
      </c>
      <c r="G28" s="9">
        <v>0</v>
      </c>
      <c r="H28" s="9">
        <v>-25.900000000000006</v>
      </c>
      <c r="I28" s="5"/>
    </row>
    <row r="29" spans="1:9" ht="17.100000000000001" customHeight="1" x14ac:dyDescent="0.2">
      <c r="A29" s="8" t="s">
        <v>40</v>
      </c>
      <c r="B29" s="9">
        <v>31.7</v>
      </c>
      <c r="C29" s="9">
        <v>37.6</v>
      </c>
      <c r="D29" s="9">
        <v>37.9</v>
      </c>
      <c r="E29" s="9">
        <v>0.8</v>
      </c>
      <c r="F29" s="9">
        <v>19.600000000000001</v>
      </c>
      <c r="G29" s="9">
        <v>0.29999999999999716</v>
      </c>
      <c r="H29" s="9">
        <v>6.1999999999999993</v>
      </c>
      <c r="I29" s="5"/>
    </row>
    <row r="30" spans="1:9" ht="17.100000000000001" customHeight="1" x14ac:dyDescent="0.2">
      <c r="A30" s="8" t="s">
        <v>41</v>
      </c>
      <c r="B30" s="9">
        <v>47</v>
      </c>
      <c r="C30" s="9">
        <v>48.8</v>
      </c>
      <c r="D30" s="9">
        <v>48.8</v>
      </c>
      <c r="E30" s="9">
        <v>0</v>
      </c>
      <c r="F30" s="9">
        <v>3.8</v>
      </c>
      <c r="G30" s="9">
        <v>0</v>
      </c>
      <c r="H30" s="9">
        <v>1.7999999999999972</v>
      </c>
      <c r="I30" s="5"/>
    </row>
    <row r="31" spans="1:9" ht="17.100000000000001" customHeight="1" x14ac:dyDescent="0.2">
      <c r="A31" s="8" t="s">
        <v>42</v>
      </c>
      <c r="B31" s="9">
        <v>19943.599999999999</v>
      </c>
      <c r="C31" s="9">
        <v>21238.9</v>
      </c>
      <c r="D31" s="9">
        <v>21498.800000000003</v>
      </c>
      <c r="E31" s="9">
        <v>1.2</v>
      </c>
      <c r="F31" s="9">
        <v>7.8</v>
      </c>
      <c r="G31" s="9">
        <v>259.90000000000146</v>
      </c>
      <c r="H31" s="9">
        <v>1555.2000000000044</v>
      </c>
      <c r="I31" s="5"/>
    </row>
    <row r="32" spans="1:9" ht="17.100000000000001" customHeight="1" x14ac:dyDescent="0.2">
      <c r="A32" s="8" t="s">
        <v>43</v>
      </c>
      <c r="B32" s="9">
        <v>4348.3999999999996</v>
      </c>
      <c r="C32" s="9">
        <v>4558.8999999999996</v>
      </c>
      <c r="D32" s="9">
        <v>4564.1000000000004</v>
      </c>
      <c r="E32" s="9">
        <v>0.1</v>
      </c>
      <c r="F32" s="9">
        <v>5</v>
      </c>
      <c r="G32" s="9">
        <v>5.2000000000007276</v>
      </c>
      <c r="H32" s="9">
        <v>215.70000000000073</v>
      </c>
      <c r="I32" s="5"/>
    </row>
    <row r="33" spans="1:9" ht="17.100000000000001" customHeight="1" x14ac:dyDescent="0.2">
      <c r="A33" s="8" t="s">
        <v>44</v>
      </c>
      <c r="B33" s="9">
        <v>14999.599999999999</v>
      </c>
      <c r="C33" s="9">
        <v>16044.6</v>
      </c>
      <c r="D33" s="9">
        <v>16286.7</v>
      </c>
      <c r="E33" s="9">
        <v>1.5</v>
      </c>
      <c r="F33" s="9">
        <v>8.6</v>
      </c>
      <c r="G33" s="9">
        <v>242.10000000000036</v>
      </c>
      <c r="H33" s="9">
        <v>1287.1000000000022</v>
      </c>
      <c r="I33" s="5"/>
    </row>
    <row r="34" spans="1:9" ht="17.100000000000001" customHeight="1" x14ac:dyDescent="0.2">
      <c r="A34" s="8" t="s">
        <v>45</v>
      </c>
      <c r="B34" s="9">
        <v>595.59999999999991</v>
      </c>
      <c r="C34" s="9">
        <v>635.4</v>
      </c>
      <c r="D34" s="9">
        <v>648</v>
      </c>
      <c r="E34" s="9">
        <v>2</v>
      </c>
      <c r="F34" s="9">
        <v>8.8000000000000007</v>
      </c>
      <c r="G34" s="9">
        <v>12.600000000000023</v>
      </c>
      <c r="H34" s="9">
        <v>52.400000000000091</v>
      </c>
      <c r="I34" s="5"/>
    </row>
    <row r="35" spans="1:9" ht="17.100000000000001" customHeight="1" x14ac:dyDescent="0.2">
      <c r="A35" s="8" t="s">
        <v>46</v>
      </c>
      <c r="B35" s="9">
        <v>39195.599999999999</v>
      </c>
      <c r="C35" s="9">
        <v>40804.9</v>
      </c>
      <c r="D35" s="9">
        <v>40921.9</v>
      </c>
      <c r="E35" s="9">
        <v>0.3</v>
      </c>
      <c r="F35" s="9">
        <v>4.4000000000000004</v>
      </c>
      <c r="G35" s="9">
        <v>117</v>
      </c>
      <c r="H35" s="9">
        <v>1726.3000000000029</v>
      </c>
      <c r="I35" s="5"/>
    </row>
    <row r="36" spans="1:9" ht="17.100000000000001" customHeight="1" x14ac:dyDescent="0.2">
      <c r="A36" s="8" t="s">
        <v>47</v>
      </c>
      <c r="B36" s="9">
        <v>864.64</v>
      </c>
      <c r="C36" s="9">
        <v>950.2</v>
      </c>
      <c r="D36" s="9">
        <v>1027.0999999999999</v>
      </c>
      <c r="E36" s="9">
        <v>8.1</v>
      </c>
      <c r="F36" s="9">
        <v>18.8</v>
      </c>
      <c r="G36" s="9">
        <v>76.899999999999864</v>
      </c>
      <c r="H36" s="9">
        <v>162.45999999999992</v>
      </c>
      <c r="I36" s="5"/>
    </row>
    <row r="37" spans="1:9" ht="17.100000000000001" customHeight="1" x14ac:dyDescent="0.2">
      <c r="A37" s="11" t="s">
        <v>48</v>
      </c>
      <c r="B37" s="12">
        <v>66364.84</v>
      </c>
      <c r="C37" s="12">
        <v>69450.600000000006</v>
      </c>
      <c r="D37" s="12">
        <v>69900.099999999991</v>
      </c>
      <c r="E37" s="12">
        <v>0.6</v>
      </c>
      <c r="F37" s="12">
        <v>5.3</v>
      </c>
      <c r="G37" s="12">
        <v>449.49999999998545</v>
      </c>
      <c r="H37" s="12">
        <v>3535.2599999999948</v>
      </c>
      <c r="I37" s="5"/>
    </row>
    <row r="38" spans="1:9" ht="17.100000000000001" customHeight="1" x14ac:dyDescent="0.2">
      <c r="A38" s="654" t="s">
        <v>49</v>
      </c>
      <c r="B38" s="655" t="s">
        <v>11</v>
      </c>
      <c r="C38" s="655"/>
      <c r="D38" s="655"/>
      <c r="E38" s="654" t="s">
        <v>12</v>
      </c>
      <c r="F38" s="654"/>
      <c r="G38" s="654"/>
      <c r="H38" s="654"/>
      <c r="I38" s="5"/>
    </row>
    <row r="39" spans="1:9" ht="17.100000000000001" customHeight="1" x14ac:dyDescent="0.2">
      <c r="A39" s="654"/>
      <c r="B39" s="13" t="s">
        <v>50</v>
      </c>
      <c r="C39" s="655" t="s">
        <v>51</v>
      </c>
      <c r="D39" s="655"/>
      <c r="E39" s="654" t="s">
        <v>13</v>
      </c>
      <c r="F39" s="654"/>
      <c r="G39" s="654" t="s">
        <v>14</v>
      </c>
      <c r="H39" s="654"/>
      <c r="I39" s="5"/>
    </row>
    <row r="40" spans="1:9" ht="33.6" customHeight="1" x14ac:dyDescent="0.2">
      <c r="A40" s="654"/>
      <c r="B40" s="7" t="s">
        <v>15</v>
      </c>
      <c r="C40" s="7" t="s">
        <v>16</v>
      </c>
      <c r="D40" s="7" t="s">
        <v>17</v>
      </c>
      <c r="E40" s="6" t="s">
        <v>18</v>
      </c>
      <c r="F40" s="6" t="s">
        <v>19</v>
      </c>
      <c r="G40" s="6" t="s">
        <v>20</v>
      </c>
      <c r="H40" s="6" t="s">
        <v>21</v>
      </c>
      <c r="I40" s="5"/>
    </row>
    <row r="41" spans="1:9" ht="17.100000000000001" customHeight="1" x14ac:dyDescent="0.2">
      <c r="A41" s="8" t="s">
        <v>52</v>
      </c>
      <c r="B41" s="9">
        <v>503.4</v>
      </c>
      <c r="C41" s="9">
        <v>508.1</v>
      </c>
      <c r="D41" s="9">
        <v>505.70000000000005</v>
      </c>
      <c r="E41" s="9">
        <v>-0.5</v>
      </c>
      <c r="F41" s="9">
        <v>0.5</v>
      </c>
      <c r="G41" s="9">
        <v>-2.3999999999999773</v>
      </c>
      <c r="H41" s="9">
        <v>2.3000000000000682</v>
      </c>
      <c r="I41" s="5"/>
    </row>
    <row r="42" spans="1:9" ht="17.100000000000001" customHeight="1" x14ac:dyDescent="0.2">
      <c r="A42" s="8" t="s">
        <v>53</v>
      </c>
      <c r="B42" s="9">
        <v>39.1</v>
      </c>
      <c r="C42" s="9">
        <v>39.1</v>
      </c>
      <c r="D42" s="9">
        <v>40</v>
      </c>
      <c r="E42" s="9">
        <v>2.2999999999999998</v>
      </c>
      <c r="F42" s="9">
        <v>2.2999999999999998</v>
      </c>
      <c r="G42" s="9">
        <v>0.89999999999999858</v>
      </c>
      <c r="H42" s="9">
        <v>0.89999999999999858</v>
      </c>
      <c r="I42" s="5"/>
    </row>
    <row r="43" spans="1:9" ht="17.100000000000001" customHeight="1" x14ac:dyDescent="0.2">
      <c r="A43" s="8" t="s">
        <v>54</v>
      </c>
      <c r="B43" s="9">
        <v>4.7</v>
      </c>
      <c r="C43" s="9">
        <v>4.7</v>
      </c>
      <c r="D43" s="9">
        <v>5.6999999999999993</v>
      </c>
      <c r="E43" s="9">
        <v>21.3</v>
      </c>
      <c r="F43" s="9">
        <v>21.3</v>
      </c>
      <c r="G43" s="9">
        <v>0.99999999999999911</v>
      </c>
      <c r="H43" s="9">
        <v>0.99999999999999911</v>
      </c>
      <c r="I43" s="5"/>
    </row>
    <row r="44" spans="1:9" ht="17.100000000000001" customHeight="1" x14ac:dyDescent="0.2">
      <c r="A44" s="8" t="s">
        <v>55</v>
      </c>
      <c r="B44" s="9">
        <v>111.5</v>
      </c>
      <c r="C44" s="9">
        <v>111.5</v>
      </c>
      <c r="D44" s="9">
        <v>112</v>
      </c>
      <c r="E44" s="9">
        <v>0.4</v>
      </c>
      <c r="F44" s="9">
        <v>0.4</v>
      </c>
      <c r="G44" s="9">
        <v>0.5</v>
      </c>
      <c r="H44" s="9">
        <v>0.5</v>
      </c>
      <c r="I44" s="5"/>
    </row>
    <row r="45" spans="1:9" ht="17.100000000000001" customHeight="1" x14ac:dyDescent="0.2">
      <c r="A45" s="8" t="s">
        <v>56</v>
      </c>
      <c r="B45" s="9">
        <v>2739.2999999999997</v>
      </c>
      <c r="C45" s="9">
        <v>2748.1</v>
      </c>
      <c r="D45" s="9">
        <v>2821.8999999999996</v>
      </c>
      <c r="E45" s="9">
        <v>2.7</v>
      </c>
      <c r="F45" s="9">
        <v>3</v>
      </c>
      <c r="G45" s="9">
        <v>73.799999999999727</v>
      </c>
      <c r="H45" s="9">
        <v>82.599999999999909</v>
      </c>
      <c r="I45" s="5"/>
    </row>
    <row r="46" spans="1:9" ht="17.100000000000001" customHeight="1" x14ac:dyDescent="0.2">
      <c r="A46" s="8" t="s">
        <v>57</v>
      </c>
      <c r="B46" s="9">
        <v>15.1</v>
      </c>
      <c r="C46" s="9">
        <v>15.1</v>
      </c>
      <c r="D46" s="9">
        <v>15.9</v>
      </c>
      <c r="E46" s="9">
        <v>5.3</v>
      </c>
      <c r="F46" s="9">
        <v>5.3</v>
      </c>
      <c r="G46" s="9">
        <v>0.80000000000000071</v>
      </c>
      <c r="H46" s="9">
        <v>0.80000000000000071</v>
      </c>
      <c r="I46" s="5"/>
    </row>
    <row r="47" spans="1:9" ht="17.100000000000001" customHeight="1" x14ac:dyDescent="0.2">
      <c r="A47" s="11" t="s">
        <v>48</v>
      </c>
      <c r="B47" s="12">
        <v>3413.1</v>
      </c>
      <c r="C47" s="12">
        <v>3426.6</v>
      </c>
      <c r="D47" s="12">
        <v>3501.2</v>
      </c>
      <c r="E47" s="12">
        <v>2.2000000000000002</v>
      </c>
      <c r="F47" s="12">
        <v>2.6</v>
      </c>
      <c r="G47" s="12">
        <v>74.599999999999909</v>
      </c>
      <c r="H47" s="12">
        <v>88.099999999999909</v>
      </c>
      <c r="I47" s="5"/>
    </row>
    <row r="48" spans="1:9" ht="17.100000000000001" customHeight="1" x14ac:dyDescent="0.2">
      <c r="A48" s="14" t="s">
        <v>58</v>
      </c>
      <c r="B48" s="15">
        <v>69777.94</v>
      </c>
      <c r="C48" s="15">
        <v>72877.2</v>
      </c>
      <c r="D48" s="15">
        <v>73401.299999999988</v>
      </c>
      <c r="E48" s="16">
        <v>0.7</v>
      </c>
      <c r="F48" s="16">
        <v>5.2</v>
      </c>
      <c r="G48" s="16">
        <v>524.09999999999127</v>
      </c>
      <c r="H48" s="16">
        <v>3623.359999999986</v>
      </c>
      <c r="I48" s="5"/>
    </row>
    <row r="49" spans="1:9" ht="13.35" customHeight="1" x14ac:dyDescent="0.2">
      <c r="A49" s="17" t="s">
        <v>5</v>
      </c>
      <c r="B49" s="18"/>
      <c r="C49" s="18"/>
      <c r="D49" s="18"/>
      <c r="E49" s="18"/>
      <c r="F49" s="18"/>
      <c r="G49" s="18"/>
      <c r="H49" s="18"/>
      <c r="I49" s="5"/>
    </row>
    <row r="50" spans="1:9" ht="20.100000000000001" customHeight="1" x14ac:dyDescent="0.2">
      <c r="A50" s="17" t="s">
        <v>6</v>
      </c>
      <c r="B50" s="18"/>
      <c r="C50" s="18"/>
      <c r="D50" s="18"/>
      <c r="E50" s="18"/>
      <c r="F50" s="18"/>
      <c r="G50" s="18"/>
      <c r="H50" s="18"/>
      <c r="I50" s="5"/>
    </row>
  </sheetData>
  <mergeCells count="15">
    <mergeCell ref="A1:C1"/>
    <mergeCell ref="E1:F1"/>
    <mergeCell ref="G1:H1"/>
    <mergeCell ref="A2:A4"/>
    <mergeCell ref="B2:D2"/>
    <mergeCell ref="E2:H2"/>
    <mergeCell ref="C3:D3"/>
    <mergeCell ref="E3:F3"/>
    <mergeCell ref="G3:H3"/>
    <mergeCell ref="A38:A40"/>
    <mergeCell ref="B38:D38"/>
    <mergeCell ref="E38:H38"/>
    <mergeCell ref="C39:D39"/>
    <mergeCell ref="E39:F39"/>
    <mergeCell ref="G39:H39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A45"/>
  <sheetViews>
    <sheetView zoomScale="90" zoomScaleNormal="90" workbookViewId="0">
      <pane xSplit="1" ySplit="7" topLeftCell="B8" activePane="bottomRight" state="frozen"/>
      <selection pane="topRight"/>
      <selection pane="bottomLeft"/>
      <selection pane="bottomRight" sqref="A1:J44"/>
    </sheetView>
  </sheetViews>
  <sheetFormatPr defaultColWidth="11.42578125" defaultRowHeight="12.75" customHeight="1" x14ac:dyDescent="0.2"/>
  <cols>
    <col min="1" max="1" width="22.140625" style="199" customWidth="1"/>
    <col min="2" max="2" width="12.85546875" style="199" customWidth="1"/>
    <col min="3" max="3" width="13" style="199" customWidth="1"/>
    <col min="4" max="4" width="9.140625" style="199" customWidth="1"/>
    <col min="5" max="5" width="12.7109375" style="199" customWidth="1"/>
    <col min="6" max="6" width="11.28515625" style="199" customWidth="1"/>
    <col min="7" max="7" width="11.42578125" style="199" customWidth="1"/>
    <col min="8" max="9" width="11.28515625" style="199" customWidth="1"/>
    <col min="10" max="10" width="9.7109375" style="199" customWidth="1"/>
    <col min="11" max="11" width="7.140625" style="199" customWidth="1"/>
    <col min="12" max="12" width="16.42578125" style="199" customWidth="1"/>
    <col min="13" max="235" width="11.42578125" style="199" customWidth="1"/>
  </cols>
  <sheetData>
    <row r="1" spans="1:12" ht="32.25" customHeight="1" x14ac:dyDescent="0.2">
      <c r="A1" s="691"/>
      <c r="B1" s="691"/>
      <c r="C1" s="691"/>
      <c r="D1" s="691"/>
      <c r="E1" s="691"/>
      <c r="F1" s="691"/>
      <c r="G1" s="691"/>
      <c r="H1" s="691"/>
      <c r="I1" s="691"/>
      <c r="J1" s="691"/>
    </row>
    <row r="2" spans="1:12" ht="15" customHeight="1" x14ac:dyDescent="0.2">
      <c r="A2" s="691"/>
      <c r="B2" s="691"/>
      <c r="C2" s="691"/>
      <c r="D2" s="691"/>
      <c r="E2" s="691"/>
      <c r="F2" s="691"/>
      <c r="G2" s="691"/>
      <c r="H2" s="691"/>
      <c r="I2" s="691"/>
      <c r="J2" s="691"/>
    </row>
    <row r="3" spans="1:12" ht="15" customHeight="1" x14ac:dyDescent="0.2">
      <c r="A3" s="691"/>
      <c r="B3" s="691"/>
      <c r="C3" s="691"/>
      <c r="D3" s="691"/>
      <c r="E3" s="691"/>
      <c r="F3" s="691"/>
      <c r="G3" s="691"/>
      <c r="H3" s="691"/>
      <c r="I3" s="691"/>
      <c r="J3" s="691"/>
    </row>
    <row r="4" spans="1:12" ht="15" customHeight="1" x14ac:dyDescent="0.2">
      <c r="A4" s="691"/>
      <c r="B4" s="691"/>
      <c r="C4" s="691"/>
      <c r="D4" s="691"/>
      <c r="E4" s="691"/>
      <c r="F4" s="691"/>
      <c r="G4" s="691"/>
      <c r="H4" s="691"/>
      <c r="I4" s="691"/>
      <c r="J4" s="691"/>
    </row>
    <row r="5" spans="1:12" ht="19.5" customHeight="1" x14ac:dyDescent="0.2">
      <c r="A5" s="706" t="s">
        <v>65</v>
      </c>
      <c r="B5" s="709" t="s">
        <v>66</v>
      </c>
      <c r="C5" s="709"/>
      <c r="D5" s="709"/>
      <c r="E5" s="710" t="s">
        <v>67</v>
      </c>
      <c r="F5" s="710"/>
      <c r="G5" s="710"/>
      <c r="H5" s="709" t="s">
        <v>68</v>
      </c>
      <c r="I5" s="709"/>
      <c r="J5" s="709"/>
    </row>
    <row r="6" spans="1:12" ht="19.5" customHeight="1" x14ac:dyDescent="0.2">
      <c r="A6" s="707"/>
      <c r="B6" s="573" t="s">
        <v>2</v>
      </c>
      <c r="C6" s="574" t="s">
        <v>4</v>
      </c>
      <c r="D6" s="574" t="s">
        <v>69</v>
      </c>
      <c r="E6" s="574" t="s">
        <v>2</v>
      </c>
      <c r="F6" s="574" t="s">
        <v>4</v>
      </c>
      <c r="G6" s="574" t="s">
        <v>69</v>
      </c>
      <c r="H6" s="574" t="s">
        <v>2</v>
      </c>
      <c r="I6" s="574" t="s">
        <v>4</v>
      </c>
      <c r="J6" s="575" t="s">
        <v>69</v>
      </c>
      <c r="L6" s="68"/>
    </row>
    <row r="7" spans="1:12" ht="19.5" customHeight="1" x14ac:dyDescent="0.2">
      <c r="A7" s="708"/>
      <c r="B7" s="576" t="s">
        <v>70</v>
      </c>
      <c r="C7" s="577" t="s">
        <v>71</v>
      </c>
      <c r="D7" s="577" t="s">
        <v>72</v>
      </c>
      <c r="E7" s="578" t="s">
        <v>73</v>
      </c>
      <c r="F7" s="579" t="s">
        <v>74</v>
      </c>
      <c r="G7" s="577" t="s">
        <v>75</v>
      </c>
      <c r="H7" s="578" t="s">
        <v>76</v>
      </c>
      <c r="I7" s="579" t="s">
        <v>77</v>
      </c>
      <c r="J7" s="577" t="s">
        <v>78</v>
      </c>
      <c r="K7" s="580"/>
      <c r="L7" s="68"/>
    </row>
    <row r="8" spans="1:12" ht="15" customHeight="1" x14ac:dyDescent="0.2">
      <c r="A8" s="474" t="s">
        <v>79</v>
      </c>
      <c r="B8" s="524">
        <v>4.2</v>
      </c>
      <c r="C8" s="524">
        <v>4.2</v>
      </c>
      <c r="D8" s="524">
        <v>0</v>
      </c>
      <c r="E8" s="525">
        <v>636</v>
      </c>
      <c r="F8" s="525">
        <v>635</v>
      </c>
      <c r="G8" s="524">
        <v>-0.2</v>
      </c>
      <c r="H8" s="524">
        <v>2.7</v>
      </c>
      <c r="I8" s="524">
        <v>2.7</v>
      </c>
      <c r="J8" s="524">
        <v>0</v>
      </c>
      <c r="K8" s="146"/>
      <c r="L8" s="201"/>
    </row>
    <row r="9" spans="1:12" ht="15" hidden="1" customHeight="1" x14ac:dyDescent="0.2">
      <c r="A9" s="467" t="s">
        <v>80</v>
      </c>
      <c r="B9" s="500">
        <v>0</v>
      </c>
      <c r="C9" s="500">
        <v>0</v>
      </c>
      <c r="D9" s="498">
        <v>0</v>
      </c>
      <c r="E9" s="499">
        <v>0</v>
      </c>
      <c r="F9" s="499">
        <v>0</v>
      </c>
      <c r="G9" s="498">
        <v>0</v>
      </c>
      <c r="H9" s="500">
        <v>0</v>
      </c>
      <c r="I9" s="500">
        <v>0</v>
      </c>
      <c r="J9" s="500">
        <v>0</v>
      </c>
      <c r="K9" s="146"/>
      <c r="L9" s="201"/>
    </row>
    <row r="10" spans="1:12" ht="15" hidden="1" customHeight="1" x14ac:dyDescent="0.2">
      <c r="A10" s="467" t="s">
        <v>81</v>
      </c>
      <c r="B10" s="500">
        <v>0</v>
      </c>
      <c r="C10" s="500">
        <v>0</v>
      </c>
      <c r="D10" s="498">
        <v>0</v>
      </c>
      <c r="E10" s="499">
        <v>0</v>
      </c>
      <c r="F10" s="499">
        <v>0</v>
      </c>
      <c r="G10" s="498">
        <v>0</v>
      </c>
      <c r="H10" s="500">
        <v>0</v>
      </c>
      <c r="I10" s="500">
        <v>0</v>
      </c>
      <c r="J10" s="500">
        <v>0</v>
      </c>
      <c r="K10" s="146"/>
      <c r="L10" s="201"/>
    </row>
    <row r="11" spans="1:12" ht="15" hidden="1" customHeight="1" x14ac:dyDescent="0.2">
      <c r="A11" s="467" t="s">
        <v>82</v>
      </c>
      <c r="B11" s="500">
        <v>0</v>
      </c>
      <c r="C11" s="500">
        <v>0</v>
      </c>
      <c r="D11" s="498">
        <v>0</v>
      </c>
      <c r="E11" s="499">
        <v>0</v>
      </c>
      <c r="F11" s="499">
        <v>0</v>
      </c>
      <c r="G11" s="498">
        <v>0</v>
      </c>
      <c r="H11" s="500">
        <v>0</v>
      </c>
      <c r="I11" s="500">
        <v>0</v>
      </c>
      <c r="J11" s="500">
        <v>0</v>
      </c>
      <c r="K11" s="146"/>
      <c r="L11" s="201"/>
    </row>
    <row r="12" spans="1:12" ht="15" hidden="1" customHeight="1" x14ac:dyDescent="0.2">
      <c r="A12" s="467" t="s">
        <v>83</v>
      </c>
      <c r="B12" s="500">
        <v>0</v>
      </c>
      <c r="C12" s="500">
        <v>0</v>
      </c>
      <c r="D12" s="498">
        <v>0</v>
      </c>
      <c r="E12" s="499">
        <v>0</v>
      </c>
      <c r="F12" s="499">
        <v>0</v>
      </c>
      <c r="G12" s="498">
        <v>0</v>
      </c>
      <c r="H12" s="500">
        <v>0</v>
      </c>
      <c r="I12" s="500">
        <v>0</v>
      </c>
      <c r="J12" s="500">
        <v>0</v>
      </c>
      <c r="K12" s="146"/>
      <c r="L12" s="201"/>
    </row>
    <row r="13" spans="1:12" ht="15" hidden="1" customHeight="1" x14ac:dyDescent="0.2">
      <c r="A13" s="467" t="s">
        <v>84</v>
      </c>
      <c r="B13" s="500">
        <v>0</v>
      </c>
      <c r="C13" s="500">
        <v>0</v>
      </c>
      <c r="D13" s="498">
        <v>0</v>
      </c>
      <c r="E13" s="499">
        <v>0</v>
      </c>
      <c r="F13" s="499">
        <v>0</v>
      </c>
      <c r="G13" s="498">
        <v>0</v>
      </c>
      <c r="H13" s="500">
        <v>0</v>
      </c>
      <c r="I13" s="500">
        <v>0</v>
      </c>
      <c r="J13" s="500">
        <v>0</v>
      </c>
      <c r="K13" s="146"/>
      <c r="L13" s="201"/>
    </row>
    <row r="14" spans="1:12" ht="15" customHeight="1" x14ac:dyDescent="0.2">
      <c r="A14" s="501" t="s">
        <v>85</v>
      </c>
      <c r="B14" s="500">
        <v>4.2</v>
      </c>
      <c r="C14" s="500">
        <v>4.2</v>
      </c>
      <c r="D14" s="498">
        <v>0.5</v>
      </c>
      <c r="E14" s="499">
        <v>636</v>
      </c>
      <c r="F14" s="499">
        <v>635</v>
      </c>
      <c r="G14" s="498">
        <v>-0.2</v>
      </c>
      <c r="H14" s="500">
        <v>2.7</v>
      </c>
      <c r="I14" s="500">
        <v>2.7</v>
      </c>
      <c r="J14" s="500">
        <v>0</v>
      </c>
      <c r="K14" s="146"/>
      <c r="L14" s="201"/>
    </row>
    <row r="15" spans="1:12" ht="15" hidden="1" customHeight="1" x14ac:dyDescent="0.2">
      <c r="A15" s="467" t="s">
        <v>86</v>
      </c>
      <c r="B15" s="500">
        <v>0</v>
      </c>
      <c r="C15" s="500">
        <v>0</v>
      </c>
      <c r="D15" s="498">
        <v>0</v>
      </c>
      <c r="E15" s="499">
        <v>0</v>
      </c>
      <c r="F15" s="499">
        <v>0</v>
      </c>
      <c r="G15" s="498">
        <v>0</v>
      </c>
      <c r="H15" s="500">
        <v>0</v>
      </c>
      <c r="I15" s="500">
        <v>0</v>
      </c>
      <c r="J15" s="500">
        <v>0</v>
      </c>
      <c r="K15" s="146"/>
      <c r="L15" s="201"/>
    </row>
    <row r="16" spans="1:12" ht="15" customHeight="1" x14ac:dyDescent="0.2">
      <c r="A16" s="474" t="s">
        <v>87</v>
      </c>
      <c r="B16" s="524">
        <v>54</v>
      </c>
      <c r="C16" s="524">
        <v>54</v>
      </c>
      <c r="D16" s="524">
        <v>0</v>
      </c>
      <c r="E16" s="525">
        <v>228</v>
      </c>
      <c r="F16" s="525">
        <v>406</v>
      </c>
      <c r="G16" s="524">
        <v>78.099999999999994</v>
      </c>
      <c r="H16" s="524">
        <v>12.3</v>
      </c>
      <c r="I16" s="524">
        <v>21.9</v>
      </c>
      <c r="J16" s="524">
        <v>78</v>
      </c>
      <c r="K16" s="146"/>
      <c r="L16" s="201"/>
    </row>
    <row r="17" spans="1:17" ht="15" hidden="1" customHeight="1" x14ac:dyDescent="0.2">
      <c r="A17" s="467" t="s">
        <v>88</v>
      </c>
      <c r="B17" s="500">
        <v>0</v>
      </c>
      <c r="C17" s="500">
        <v>0</v>
      </c>
      <c r="D17" s="498">
        <v>0</v>
      </c>
      <c r="E17" s="499">
        <v>0</v>
      </c>
      <c r="F17" s="499">
        <v>0</v>
      </c>
      <c r="G17" s="498">
        <v>0</v>
      </c>
      <c r="H17" s="500">
        <v>0</v>
      </c>
      <c r="I17" s="500">
        <v>0</v>
      </c>
      <c r="J17" s="500">
        <v>0</v>
      </c>
      <c r="K17" s="146"/>
      <c r="L17" s="201"/>
    </row>
    <row r="18" spans="1:17" ht="15" hidden="1" customHeight="1" x14ac:dyDescent="0.2">
      <c r="A18" s="467" t="s">
        <v>89</v>
      </c>
      <c r="B18" s="500">
        <v>0</v>
      </c>
      <c r="C18" s="500">
        <v>0</v>
      </c>
      <c r="D18" s="498">
        <v>0</v>
      </c>
      <c r="E18" s="499">
        <v>0</v>
      </c>
      <c r="F18" s="499">
        <v>0</v>
      </c>
      <c r="G18" s="498">
        <v>0</v>
      </c>
      <c r="H18" s="500">
        <v>0</v>
      </c>
      <c r="I18" s="500">
        <v>0</v>
      </c>
      <c r="J18" s="500">
        <v>0</v>
      </c>
      <c r="K18" s="146"/>
      <c r="L18" s="201"/>
    </row>
    <row r="19" spans="1:17" ht="15" hidden="1" customHeight="1" x14ac:dyDescent="0.2">
      <c r="A19" s="467" t="s">
        <v>90</v>
      </c>
      <c r="B19" s="500">
        <v>0</v>
      </c>
      <c r="C19" s="500">
        <v>0</v>
      </c>
      <c r="D19" s="498">
        <v>0</v>
      </c>
      <c r="E19" s="499">
        <v>0</v>
      </c>
      <c r="F19" s="499">
        <v>0</v>
      </c>
      <c r="G19" s="498">
        <v>0</v>
      </c>
      <c r="H19" s="500">
        <v>0</v>
      </c>
      <c r="I19" s="500">
        <v>0</v>
      </c>
      <c r="J19" s="500">
        <v>0</v>
      </c>
      <c r="K19" s="146"/>
      <c r="L19" s="201"/>
    </row>
    <row r="20" spans="1:17" ht="15" hidden="1" customHeight="1" x14ac:dyDescent="0.2">
      <c r="A20" s="467" t="s">
        <v>91</v>
      </c>
      <c r="B20" s="500">
        <v>0</v>
      </c>
      <c r="C20" s="500">
        <v>0</v>
      </c>
      <c r="D20" s="498">
        <v>0</v>
      </c>
      <c r="E20" s="499">
        <v>0</v>
      </c>
      <c r="F20" s="499">
        <v>0</v>
      </c>
      <c r="G20" s="498">
        <v>0</v>
      </c>
      <c r="H20" s="500">
        <v>0</v>
      </c>
      <c r="I20" s="500">
        <v>0</v>
      </c>
      <c r="J20" s="500">
        <v>0</v>
      </c>
      <c r="K20" s="146"/>
      <c r="L20" s="201"/>
    </row>
    <row r="21" spans="1:17" ht="15" hidden="1" customHeight="1" x14ac:dyDescent="0.2">
      <c r="A21" s="467" t="s">
        <v>92</v>
      </c>
      <c r="B21" s="500">
        <v>0</v>
      </c>
      <c r="C21" s="500">
        <v>0</v>
      </c>
      <c r="D21" s="498">
        <v>0</v>
      </c>
      <c r="E21" s="499">
        <v>0</v>
      </c>
      <c r="F21" s="499">
        <v>0</v>
      </c>
      <c r="G21" s="498">
        <v>0</v>
      </c>
      <c r="H21" s="500">
        <v>0</v>
      </c>
      <c r="I21" s="500">
        <v>0</v>
      </c>
      <c r="J21" s="500">
        <v>0</v>
      </c>
      <c r="K21" s="146"/>
      <c r="L21" s="201"/>
    </row>
    <row r="22" spans="1:17" ht="15" hidden="1" customHeight="1" x14ac:dyDescent="0.2">
      <c r="A22" s="467" t="s">
        <v>93</v>
      </c>
      <c r="B22" s="500">
        <v>0</v>
      </c>
      <c r="C22" s="500">
        <v>0</v>
      </c>
      <c r="D22" s="498">
        <v>0</v>
      </c>
      <c r="E22" s="499">
        <v>0</v>
      </c>
      <c r="F22" s="499">
        <v>0</v>
      </c>
      <c r="G22" s="498">
        <v>0</v>
      </c>
      <c r="H22" s="500">
        <v>0</v>
      </c>
      <c r="I22" s="500">
        <v>0</v>
      </c>
      <c r="J22" s="500">
        <v>0</v>
      </c>
      <c r="K22" s="146"/>
      <c r="L22" s="201"/>
    </row>
    <row r="23" spans="1:17" ht="15" hidden="1" customHeight="1" x14ac:dyDescent="0.2">
      <c r="A23" s="467" t="s">
        <v>94</v>
      </c>
      <c r="B23" s="500">
        <v>0</v>
      </c>
      <c r="C23" s="500">
        <v>0</v>
      </c>
      <c r="D23" s="498">
        <v>0</v>
      </c>
      <c r="E23" s="499">
        <v>0</v>
      </c>
      <c r="F23" s="499">
        <v>0</v>
      </c>
      <c r="G23" s="498">
        <v>0</v>
      </c>
      <c r="H23" s="500">
        <v>0</v>
      </c>
      <c r="I23" s="500">
        <v>0</v>
      </c>
      <c r="J23" s="500">
        <v>0</v>
      </c>
      <c r="K23" s="146"/>
      <c r="L23" s="201"/>
    </row>
    <row r="24" spans="1:17" ht="15" hidden="1" customHeight="1" x14ac:dyDescent="0.2">
      <c r="A24" s="467" t="s">
        <v>95</v>
      </c>
      <c r="B24" s="500">
        <v>0</v>
      </c>
      <c r="C24" s="500">
        <v>0</v>
      </c>
      <c r="D24" s="498">
        <v>0</v>
      </c>
      <c r="E24" s="499">
        <v>0</v>
      </c>
      <c r="F24" s="499">
        <v>0</v>
      </c>
      <c r="G24" s="498">
        <v>0</v>
      </c>
      <c r="H24" s="500">
        <v>0</v>
      </c>
      <c r="I24" s="500">
        <v>0</v>
      </c>
      <c r="J24" s="500">
        <v>0</v>
      </c>
      <c r="K24" s="146"/>
      <c r="L24" s="201"/>
    </row>
    <row r="25" spans="1:17" ht="15" customHeight="1" x14ac:dyDescent="0.2">
      <c r="A25" s="501" t="s">
        <v>96</v>
      </c>
      <c r="B25" s="500">
        <v>54</v>
      </c>
      <c r="C25" s="500">
        <v>54</v>
      </c>
      <c r="D25" s="498">
        <v>0</v>
      </c>
      <c r="E25" s="499">
        <v>228</v>
      </c>
      <c r="F25" s="469">
        <v>406</v>
      </c>
      <c r="G25" s="498">
        <v>78.099999999999994</v>
      </c>
      <c r="H25" s="500">
        <v>12.3</v>
      </c>
      <c r="I25" s="500">
        <v>21.9</v>
      </c>
      <c r="J25" s="500">
        <v>78</v>
      </c>
      <c r="K25" s="146"/>
      <c r="L25" s="201"/>
    </row>
    <row r="26" spans="1:17" ht="15" customHeight="1" x14ac:dyDescent="0.2">
      <c r="A26" s="474" t="s">
        <v>97</v>
      </c>
      <c r="B26" s="524">
        <v>58.900000000000006</v>
      </c>
      <c r="C26" s="524">
        <v>51.6</v>
      </c>
      <c r="D26" s="524">
        <v>-12.4</v>
      </c>
      <c r="E26" s="525">
        <v>2398.7232597623088</v>
      </c>
      <c r="F26" s="525">
        <v>2461.6434108527133</v>
      </c>
      <c r="G26" s="524">
        <v>2.6</v>
      </c>
      <c r="H26" s="524">
        <v>141.30000000000001</v>
      </c>
      <c r="I26" s="524">
        <v>127</v>
      </c>
      <c r="J26" s="524">
        <v>-10.1</v>
      </c>
      <c r="K26" s="146"/>
      <c r="L26" s="201"/>
    </row>
    <row r="27" spans="1:17" ht="15" customHeight="1" x14ac:dyDescent="0.2">
      <c r="A27" s="501" t="s">
        <v>98</v>
      </c>
      <c r="B27" s="569">
        <v>2.2000000000000002</v>
      </c>
      <c r="C27" s="500">
        <v>2.2000000000000002</v>
      </c>
      <c r="D27" s="498">
        <v>0</v>
      </c>
      <c r="E27" s="499">
        <v>2494</v>
      </c>
      <c r="F27" s="499">
        <v>2564</v>
      </c>
      <c r="G27" s="498">
        <v>2.8</v>
      </c>
      <c r="H27" s="500">
        <v>5.5</v>
      </c>
      <c r="I27" s="500">
        <v>5.6</v>
      </c>
      <c r="J27" s="500">
        <v>1.8</v>
      </c>
      <c r="K27" s="146"/>
      <c r="L27" s="201"/>
    </row>
    <row r="28" spans="1:17" ht="15" customHeight="1" x14ac:dyDescent="0.2">
      <c r="A28" s="501" t="s">
        <v>99</v>
      </c>
      <c r="B28" s="569">
        <v>0.5</v>
      </c>
      <c r="C28" s="500">
        <v>0</v>
      </c>
      <c r="D28" s="498">
        <v>-100</v>
      </c>
      <c r="E28" s="499">
        <v>2100</v>
      </c>
      <c r="F28" s="469">
        <v>0</v>
      </c>
      <c r="G28" s="498">
        <v>-100</v>
      </c>
      <c r="H28" s="500">
        <v>1.1000000000000001</v>
      </c>
      <c r="I28" s="500">
        <v>0</v>
      </c>
      <c r="J28" s="500">
        <v>-100</v>
      </c>
      <c r="K28" s="146"/>
      <c r="L28" s="201"/>
    </row>
    <row r="29" spans="1:17" ht="15" customHeight="1" x14ac:dyDescent="0.2">
      <c r="A29" s="501" t="s">
        <v>100</v>
      </c>
      <c r="B29" s="569">
        <v>47.2</v>
      </c>
      <c r="C29" s="500">
        <v>40</v>
      </c>
      <c r="D29" s="498">
        <v>-15.3</v>
      </c>
      <c r="E29" s="499">
        <v>2340</v>
      </c>
      <c r="F29" s="469">
        <v>2400</v>
      </c>
      <c r="G29" s="498">
        <v>2.6</v>
      </c>
      <c r="H29" s="500">
        <v>110.4</v>
      </c>
      <c r="I29" s="500">
        <v>96</v>
      </c>
      <c r="J29" s="500">
        <v>-13</v>
      </c>
      <c r="K29" s="202"/>
      <c r="L29" s="201"/>
    </row>
    <row r="30" spans="1:17" ht="15" customHeight="1" x14ac:dyDescent="0.2">
      <c r="A30" s="501" t="s">
        <v>101</v>
      </c>
      <c r="B30" s="569">
        <v>9</v>
      </c>
      <c r="C30" s="468">
        <v>9.4</v>
      </c>
      <c r="D30" s="498">
        <v>4.4000000000000004</v>
      </c>
      <c r="E30" s="499">
        <v>2700</v>
      </c>
      <c r="F30" s="469">
        <v>2700</v>
      </c>
      <c r="G30" s="498">
        <v>0</v>
      </c>
      <c r="H30" s="500">
        <v>24.3</v>
      </c>
      <c r="I30" s="500">
        <v>25.4</v>
      </c>
      <c r="J30" s="500">
        <v>4.5</v>
      </c>
      <c r="K30" s="146"/>
      <c r="L30" s="201"/>
    </row>
    <row r="31" spans="1:17" ht="15" customHeight="1" x14ac:dyDescent="0.2">
      <c r="A31" s="474" t="s">
        <v>102</v>
      </c>
      <c r="B31" s="524">
        <v>181.2</v>
      </c>
      <c r="C31" s="524">
        <v>180.29999999999998</v>
      </c>
      <c r="D31" s="524">
        <v>-0.5</v>
      </c>
      <c r="E31" s="525">
        <v>1785.5049668874174</v>
      </c>
      <c r="F31" s="525">
        <v>1660.8746533555188</v>
      </c>
      <c r="G31" s="524">
        <v>-7</v>
      </c>
      <c r="H31" s="524">
        <v>323.5</v>
      </c>
      <c r="I31" s="524">
        <v>299.39999999999998</v>
      </c>
      <c r="J31" s="524">
        <v>-7.4</v>
      </c>
      <c r="K31" s="146"/>
      <c r="L31" s="201"/>
    </row>
    <row r="32" spans="1:17" ht="15" customHeight="1" x14ac:dyDescent="0.2">
      <c r="A32" s="501" t="s">
        <v>103</v>
      </c>
      <c r="B32" s="500">
        <v>126.5</v>
      </c>
      <c r="C32" s="500">
        <v>125.5</v>
      </c>
      <c r="D32" s="498">
        <v>-0.8</v>
      </c>
      <c r="E32" s="499">
        <v>1645</v>
      </c>
      <c r="F32" s="469">
        <v>1464</v>
      </c>
      <c r="G32" s="498">
        <v>-11</v>
      </c>
      <c r="H32" s="500">
        <v>208.1</v>
      </c>
      <c r="I32" s="500">
        <v>183.7</v>
      </c>
      <c r="J32" s="500">
        <v>-11.7</v>
      </c>
      <c r="K32" s="146"/>
      <c r="L32" s="203"/>
      <c r="N32" s="204"/>
      <c r="O32" s="204"/>
      <c r="P32" s="204"/>
      <c r="Q32" s="204"/>
    </row>
    <row r="33" spans="1:17" ht="15" customHeight="1" x14ac:dyDescent="0.2">
      <c r="A33" s="501" t="s">
        <v>104</v>
      </c>
      <c r="B33" s="500">
        <v>4.5999999999999996</v>
      </c>
      <c r="C33" s="500">
        <v>4.7</v>
      </c>
      <c r="D33" s="498">
        <v>2</v>
      </c>
      <c r="E33" s="499">
        <v>1135</v>
      </c>
      <c r="F33" s="499">
        <v>1171</v>
      </c>
      <c r="G33" s="498">
        <v>3.2</v>
      </c>
      <c r="H33" s="500">
        <v>5.2</v>
      </c>
      <c r="I33" s="500">
        <v>5.5</v>
      </c>
      <c r="J33" s="500">
        <v>5.8</v>
      </c>
      <c r="K33" s="146"/>
      <c r="L33" s="201"/>
      <c r="N33" s="204"/>
      <c r="O33" s="204"/>
      <c r="P33" s="204"/>
      <c r="Q33" s="204"/>
    </row>
    <row r="34" spans="1:17" ht="15" hidden="1" customHeight="1" x14ac:dyDescent="0.2">
      <c r="A34" s="501" t="s">
        <v>105</v>
      </c>
      <c r="B34" s="500">
        <v>0</v>
      </c>
      <c r="C34" s="500">
        <v>0</v>
      </c>
      <c r="D34" s="498">
        <v>0</v>
      </c>
      <c r="E34" s="499">
        <v>0</v>
      </c>
      <c r="F34" s="499">
        <v>0</v>
      </c>
      <c r="G34" s="498">
        <v>0</v>
      </c>
      <c r="H34" s="500">
        <v>0</v>
      </c>
      <c r="I34" s="500">
        <v>0</v>
      </c>
      <c r="J34" s="500">
        <v>0</v>
      </c>
      <c r="K34" s="146"/>
      <c r="L34" s="201"/>
    </row>
    <row r="35" spans="1:17" ht="15" customHeight="1" x14ac:dyDescent="0.2">
      <c r="A35" s="501" t="s">
        <v>106</v>
      </c>
      <c r="B35" s="500">
        <v>50.1</v>
      </c>
      <c r="C35" s="500">
        <v>50.1</v>
      </c>
      <c r="D35" s="498">
        <v>0</v>
      </c>
      <c r="E35" s="499">
        <v>2200</v>
      </c>
      <c r="F35" s="499">
        <v>2200</v>
      </c>
      <c r="G35" s="498">
        <v>0</v>
      </c>
      <c r="H35" s="500">
        <v>110.2</v>
      </c>
      <c r="I35" s="500">
        <v>110.2</v>
      </c>
      <c r="J35" s="500">
        <v>0</v>
      </c>
      <c r="K35" s="146"/>
      <c r="L35" s="201"/>
    </row>
    <row r="36" spans="1:17" ht="15" customHeight="1" x14ac:dyDescent="0.2">
      <c r="A36" s="474" t="s">
        <v>107</v>
      </c>
      <c r="B36" s="524">
        <v>68.8</v>
      </c>
      <c r="C36" s="524">
        <v>65.8</v>
      </c>
      <c r="D36" s="524">
        <v>-4.4000000000000004</v>
      </c>
      <c r="E36" s="525">
        <v>1869.5973837209303</v>
      </c>
      <c r="F36" s="525">
        <v>1459.7234042553193</v>
      </c>
      <c r="G36" s="524">
        <v>-21.9</v>
      </c>
      <c r="H36" s="524">
        <v>128.6</v>
      </c>
      <c r="I36" s="524">
        <v>96</v>
      </c>
      <c r="J36" s="524">
        <v>-25.3</v>
      </c>
      <c r="K36" s="146"/>
      <c r="L36" s="201"/>
    </row>
    <row r="37" spans="1:17" ht="15" customHeight="1" x14ac:dyDescent="0.2">
      <c r="A37" s="501" t="s">
        <v>108</v>
      </c>
      <c r="B37" s="500">
        <v>44.6</v>
      </c>
      <c r="C37" s="500">
        <v>43.8</v>
      </c>
      <c r="D37" s="498">
        <v>-1.8</v>
      </c>
      <c r="E37" s="499">
        <v>1615</v>
      </c>
      <c r="F37" s="469">
        <v>1343</v>
      </c>
      <c r="G37" s="498">
        <v>-16.8</v>
      </c>
      <c r="H37" s="500">
        <v>72</v>
      </c>
      <c r="I37" s="500">
        <v>58.8</v>
      </c>
      <c r="J37" s="500">
        <v>-18.3</v>
      </c>
      <c r="K37" s="146"/>
      <c r="L37" s="201"/>
    </row>
    <row r="38" spans="1:17" ht="15" customHeight="1" x14ac:dyDescent="0.2">
      <c r="A38" s="501" t="s">
        <v>109</v>
      </c>
      <c r="B38" s="500">
        <v>11.7</v>
      </c>
      <c r="C38" s="500">
        <v>11.8</v>
      </c>
      <c r="D38" s="498">
        <v>0.9</v>
      </c>
      <c r="E38" s="499">
        <v>2204</v>
      </c>
      <c r="F38" s="469">
        <v>1617</v>
      </c>
      <c r="G38" s="498">
        <v>-26.6</v>
      </c>
      <c r="H38" s="500">
        <v>25.8</v>
      </c>
      <c r="I38" s="500">
        <v>19.100000000000001</v>
      </c>
      <c r="J38" s="500">
        <v>-26</v>
      </c>
      <c r="K38" s="146"/>
      <c r="L38" s="201"/>
      <c r="N38" s="204"/>
      <c r="O38" s="204"/>
      <c r="P38" s="204"/>
      <c r="Q38" s="204"/>
    </row>
    <row r="39" spans="1:17" ht="15" customHeight="1" x14ac:dyDescent="0.2">
      <c r="A39" s="501" t="s">
        <v>110</v>
      </c>
      <c r="B39" s="500">
        <v>12.5</v>
      </c>
      <c r="C39" s="500">
        <v>10.199999999999999</v>
      </c>
      <c r="D39" s="498">
        <v>-18.399999999999999</v>
      </c>
      <c r="E39" s="499">
        <v>2465</v>
      </c>
      <c r="F39" s="469">
        <v>1779</v>
      </c>
      <c r="G39" s="498">
        <v>-27.8</v>
      </c>
      <c r="H39" s="500">
        <v>30.8</v>
      </c>
      <c r="I39" s="500">
        <v>18.100000000000001</v>
      </c>
      <c r="J39" s="500">
        <v>-41.2</v>
      </c>
      <c r="K39" s="146"/>
      <c r="L39" s="201"/>
    </row>
    <row r="40" spans="1:17" ht="15" customHeight="1" x14ac:dyDescent="0.2">
      <c r="A40" s="474" t="s">
        <v>111</v>
      </c>
      <c r="B40" s="524">
        <v>58.2</v>
      </c>
      <c r="C40" s="524">
        <v>58.2</v>
      </c>
      <c r="D40" s="524">
        <v>0</v>
      </c>
      <c r="E40" s="525">
        <v>257.44329896907215</v>
      </c>
      <c r="F40" s="525">
        <v>422.52577319587624</v>
      </c>
      <c r="G40" s="524">
        <v>64.099999999999994</v>
      </c>
      <c r="H40" s="524">
        <v>15</v>
      </c>
      <c r="I40" s="524">
        <v>24.599999999999998</v>
      </c>
      <c r="J40" s="524">
        <v>64</v>
      </c>
      <c r="K40" s="205"/>
      <c r="L40" s="201"/>
    </row>
    <row r="41" spans="1:17" ht="15" customHeight="1" x14ac:dyDescent="0.2">
      <c r="A41" s="474" t="s">
        <v>112</v>
      </c>
      <c r="B41" s="524">
        <v>308.89999999999998</v>
      </c>
      <c r="C41" s="524">
        <v>297.7</v>
      </c>
      <c r="D41" s="524">
        <v>-3.6</v>
      </c>
      <c r="E41" s="525">
        <v>1921.1608934930398</v>
      </c>
      <c r="F41" s="525">
        <v>1755.210950621431</v>
      </c>
      <c r="G41" s="524">
        <v>-8.6</v>
      </c>
      <c r="H41" s="524">
        <v>593.4</v>
      </c>
      <c r="I41" s="524">
        <v>522.4</v>
      </c>
      <c r="J41" s="524">
        <v>-12</v>
      </c>
      <c r="K41" s="205"/>
      <c r="L41" s="201"/>
    </row>
    <row r="42" spans="1:17" ht="15" customHeight="1" x14ac:dyDescent="0.2">
      <c r="A42" s="570" t="s">
        <v>58</v>
      </c>
      <c r="B42" s="571">
        <v>367.09999999999997</v>
      </c>
      <c r="C42" s="571">
        <v>355.9</v>
      </c>
      <c r="D42" s="571">
        <v>-3.1</v>
      </c>
      <c r="E42" s="572">
        <v>1657.3952601470992</v>
      </c>
      <c r="F42" s="572">
        <v>1537.2781680247263</v>
      </c>
      <c r="G42" s="571">
        <v>-7.2</v>
      </c>
      <c r="H42" s="571">
        <v>608.4</v>
      </c>
      <c r="I42" s="571">
        <v>547</v>
      </c>
      <c r="J42" s="571">
        <v>-10.1</v>
      </c>
      <c r="K42" s="205"/>
      <c r="L42" s="201"/>
    </row>
    <row r="43" spans="1:17" ht="15" customHeight="1" x14ac:dyDescent="0.2">
      <c r="A43" s="135" t="s">
        <v>5</v>
      </c>
      <c r="B43" s="66"/>
      <c r="C43" s="66"/>
      <c r="D43" s="66"/>
      <c r="E43" s="66"/>
      <c r="F43" s="66"/>
      <c r="G43" s="66"/>
      <c r="H43" s="66"/>
      <c r="I43" s="66"/>
      <c r="J43" s="66"/>
    </row>
    <row r="44" spans="1:17" ht="15" customHeight="1" x14ac:dyDescent="0.2">
      <c r="A44" s="135" t="s">
        <v>6</v>
      </c>
      <c r="B44" s="66"/>
      <c r="D44" s="66"/>
      <c r="E44" s="66"/>
      <c r="F44" s="66"/>
      <c r="G44" s="66"/>
      <c r="H44" s="66"/>
      <c r="I44" s="66"/>
      <c r="J44" s="66"/>
    </row>
    <row r="45" spans="1:17" ht="12.75" customHeight="1" x14ac:dyDescent="0.2">
      <c r="H45" s="66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1180599999999998" right="0.51180599999999998" top="0.78750000000000009" bottom="0.78750000000000009" header="0.5" footer="0.5"/>
  <pageSetup paperSize="9"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I44"/>
  <sheetViews>
    <sheetView zoomScale="90" zoomScaleNormal="90" workbookViewId="0">
      <pane xSplit="1" ySplit="25" topLeftCell="B26" activePane="bottomRight" state="frozen"/>
      <selection pane="topRight"/>
      <selection pane="bottomLeft"/>
      <selection pane="bottomRight" sqref="A1:J44"/>
    </sheetView>
  </sheetViews>
  <sheetFormatPr defaultColWidth="11.42578125" defaultRowHeight="12.75" customHeight="1" x14ac:dyDescent="0.2"/>
  <cols>
    <col min="1" max="1" width="19.140625" style="199" customWidth="1"/>
    <col min="2" max="3" width="11.28515625" style="199" customWidth="1"/>
    <col min="4" max="4" width="7.42578125" style="199" customWidth="1"/>
    <col min="5" max="6" width="11.28515625" style="199" customWidth="1"/>
    <col min="7" max="7" width="11.42578125" style="199" customWidth="1"/>
    <col min="8" max="9" width="11.28515625" style="199" customWidth="1"/>
    <col min="10" max="10" width="8" style="199" customWidth="1"/>
    <col min="11" max="11" width="9.28515625" style="199" customWidth="1"/>
    <col min="12" max="12" width="11.42578125" style="199" customWidth="1"/>
    <col min="13" max="13" width="8.42578125" style="199" customWidth="1"/>
    <col min="14" max="15" width="11.42578125" style="199" customWidth="1"/>
    <col min="16" max="16" width="9.85546875" style="199" customWidth="1"/>
    <col min="17" max="217" width="11.42578125" style="199" customWidth="1"/>
  </cols>
  <sheetData>
    <row r="1" spans="1:13" ht="32.25" customHeight="1" x14ac:dyDescent="0.2">
      <c r="A1" s="691"/>
      <c r="B1" s="691"/>
      <c r="C1" s="691"/>
      <c r="D1" s="691"/>
      <c r="E1" s="691"/>
      <c r="F1" s="691"/>
      <c r="G1" s="691"/>
      <c r="H1" s="691"/>
      <c r="I1" s="691"/>
      <c r="J1" s="691"/>
      <c r="K1" s="67"/>
    </row>
    <row r="2" spans="1:13" ht="15" customHeight="1" x14ac:dyDescent="0.2">
      <c r="A2" s="691"/>
      <c r="B2" s="691"/>
      <c r="C2" s="691"/>
      <c r="D2" s="691"/>
      <c r="E2" s="691"/>
      <c r="F2" s="691"/>
      <c r="G2" s="691"/>
      <c r="H2" s="691"/>
      <c r="I2" s="691"/>
      <c r="J2" s="691"/>
      <c r="K2" s="67"/>
    </row>
    <row r="3" spans="1:13" ht="15" customHeight="1" x14ac:dyDescent="0.2">
      <c r="A3" s="691"/>
      <c r="B3" s="691"/>
      <c r="C3" s="691"/>
      <c r="D3" s="691"/>
      <c r="E3" s="691"/>
      <c r="F3" s="691"/>
      <c r="G3" s="691"/>
      <c r="H3" s="691"/>
      <c r="I3" s="691"/>
      <c r="J3" s="691"/>
      <c r="K3" s="67"/>
    </row>
    <row r="4" spans="1:13" ht="15" customHeight="1" x14ac:dyDescent="0.2">
      <c r="A4" s="691"/>
      <c r="B4" s="691"/>
      <c r="C4" s="691"/>
      <c r="D4" s="691"/>
      <c r="E4" s="691"/>
      <c r="F4" s="691"/>
      <c r="G4" s="691"/>
      <c r="H4" s="691"/>
      <c r="I4" s="691"/>
      <c r="J4" s="691"/>
      <c r="K4" s="67"/>
    </row>
    <row r="5" spans="1:13" ht="19.5" customHeight="1" x14ac:dyDescent="0.2">
      <c r="A5" s="706" t="s">
        <v>65</v>
      </c>
      <c r="B5" s="711" t="s">
        <v>66</v>
      </c>
      <c r="C5" s="711"/>
      <c r="D5" s="711"/>
      <c r="E5" s="712" t="s">
        <v>67</v>
      </c>
      <c r="F5" s="712"/>
      <c r="G5" s="712"/>
      <c r="H5" s="711" t="s">
        <v>68</v>
      </c>
      <c r="I5" s="711"/>
      <c r="J5" s="711"/>
      <c r="K5" s="108"/>
    </row>
    <row r="6" spans="1:13" ht="19.5" customHeight="1" x14ac:dyDescent="0.2">
      <c r="A6" s="706"/>
      <c r="B6" s="200" t="s">
        <v>2</v>
      </c>
      <c r="C6" s="200" t="s">
        <v>4</v>
      </c>
      <c r="D6" s="200" t="s">
        <v>69</v>
      </c>
      <c r="E6" s="200" t="s">
        <v>2</v>
      </c>
      <c r="F6" s="200" t="s">
        <v>4</v>
      </c>
      <c r="G6" s="200" t="s">
        <v>69</v>
      </c>
      <c r="H6" s="200" t="s">
        <v>2</v>
      </c>
      <c r="I6" s="200" t="s">
        <v>4</v>
      </c>
      <c r="J6" s="200" t="s">
        <v>69</v>
      </c>
      <c r="K6" s="68"/>
      <c r="M6" s="68"/>
    </row>
    <row r="7" spans="1:13" ht="19.5" customHeight="1" x14ac:dyDescent="0.2">
      <c r="A7" s="706"/>
      <c r="B7" s="200" t="s">
        <v>70</v>
      </c>
      <c r="C7" s="200" t="s">
        <v>71</v>
      </c>
      <c r="D7" s="200" t="s">
        <v>72</v>
      </c>
      <c r="E7" s="200" t="s">
        <v>73</v>
      </c>
      <c r="F7" s="200" t="s">
        <v>74</v>
      </c>
      <c r="G7" s="200" t="s">
        <v>75</v>
      </c>
      <c r="H7" s="200" t="s">
        <v>76</v>
      </c>
      <c r="I7" s="200" t="s">
        <v>77</v>
      </c>
      <c r="J7" s="200" t="s">
        <v>78</v>
      </c>
      <c r="K7" s="68"/>
      <c r="M7" s="68"/>
    </row>
    <row r="8" spans="1:13" ht="15" hidden="1" customHeight="1" x14ac:dyDescent="0.2">
      <c r="A8" s="139" t="s">
        <v>79</v>
      </c>
      <c r="B8" s="140">
        <v>0</v>
      </c>
      <c r="C8" s="140">
        <v>0</v>
      </c>
      <c r="D8" s="140">
        <v>0</v>
      </c>
      <c r="E8" s="141">
        <v>0</v>
      </c>
      <c r="F8" s="141">
        <v>0</v>
      </c>
      <c r="G8" s="140">
        <v>0</v>
      </c>
      <c r="H8" s="140">
        <v>0</v>
      </c>
      <c r="I8" s="140">
        <v>0</v>
      </c>
      <c r="J8" s="140">
        <v>0</v>
      </c>
      <c r="K8" s="116"/>
      <c r="L8" s="201"/>
      <c r="M8" s="201"/>
    </row>
    <row r="9" spans="1:13" ht="15" hidden="1" customHeight="1" x14ac:dyDescent="0.2">
      <c r="A9" s="206" t="s">
        <v>80</v>
      </c>
      <c r="B9" s="70">
        <v>0</v>
      </c>
      <c r="C9" s="70">
        <v>0</v>
      </c>
      <c r="D9" s="144">
        <v>0</v>
      </c>
      <c r="E9" s="145">
        <v>0</v>
      </c>
      <c r="F9" s="145">
        <v>0</v>
      </c>
      <c r="G9" s="144">
        <v>0</v>
      </c>
      <c r="H9" s="70">
        <v>0</v>
      </c>
      <c r="I9" s="70">
        <v>0</v>
      </c>
      <c r="J9" s="70">
        <v>0</v>
      </c>
      <c r="K9" s="123"/>
      <c r="L9" s="201"/>
      <c r="M9" s="201"/>
    </row>
    <row r="10" spans="1:13" ht="15" hidden="1" customHeight="1" x14ac:dyDescent="0.2">
      <c r="A10" s="206" t="s">
        <v>81</v>
      </c>
      <c r="B10" s="70">
        <v>0</v>
      </c>
      <c r="C10" s="70">
        <v>0</v>
      </c>
      <c r="D10" s="144">
        <v>0</v>
      </c>
      <c r="E10" s="145">
        <v>0</v>
      </c>
      <c r="F10" s="145">
        <v>0</v>
      </c>
      <c r="G10" s="144">
        <v>0</v>
      </c>
      <c r="H10" s="70">
        <v>0</v>
      </c>
      <c r="I10" s="70">
        <v>0</v>
      </c>
      <c r="J10" s="70">
        <v>0</v>
      </c>
      <c r="K10" s="123"/>
      <c r="L10" s="201"/>
      <c r="M10" s="201"/>
    </row>
    <row r="11" spans="1:13" ht="15" hidden="1" customHeight="1" x14ac:dyDescent="0.2">
      <c r="A11" s="206" t="s">
        <v>82</v>
      </c>
      <c r="B11" s="70">
        <v>0</v>
      </c>
      <c r="C11" s="70">
        <v>0</v>
      </c>
      <c r="D11" s="144">
        <v>0</v>
      </c>
      <c r="E11" s="145">
        <v>0</v>
      </c>
      <c r="F11" s="145">
        <v>0</v>
      </c>
      <c r="G11" s="144">
        <v>0</v>
      </c>
      <c r="H11" s="70">
        <v>0</v>
      </c>
      <c r="I11" s="70">
        <v>0</v>
      </c>
      <c r="J11" s="70">
        <v>0</v>
      </c>
      <c r="K11" s="123"/>
      <c r="L11" s="201"/>
      <c r="M11" s="201"/>
    </row>
    <row r="12" spans="1:13" ht="15" hidden="1" customHeight="1" x14ac:dyDescent="0.2">
      <c r="A12" s="206" t="s">
        <v>83</v>
      </c>
      <c r="B12" s="70">
        <v>0</v>
      </c>
      <c r="C12" s="70">
        <v>0</v>
      </c>
      <c r="D12" s="144">
        <v>0</v>
      </c>
      <c r="E12" s="145">
        <v>0</v>
      </c>
      <c r="F12" s="145">
        <v>0</v>
      </c>
      <c r="G12" s="144">
        <v>0</v>
      </c>
      <c r="H12" s="70">
        <v>0</v>
      </c>
      <c r="I12" s="70">
        <v>0</v>
      </c>
      <c r="J12" s="70">
        <v>0</v>
      </c>
      <c r="K12" s="123"/>
      <c r="L12" s="201"/>
      <c r="M12" s="201"/>
    </row>
    <row r="13" spans="1:13" ht="15" hidden="1" customHeight="1" x14ac:dyDescent="0.2">
      <c r="A13" s="206" t="s">
        <v>84</v>
      </c>
      <c r="B13" s="70">
        <v>0</v>
      </c>
      <c r="C13" s="70">
        <v>0</v>
      </c>
      <c r="D13" s="144">
        <v>0</v>
      </c>
      <c r="E13" s="145">
        <v>0</v>
      </c>
      <c r="F13" s="145">
        <v>0</v>
      </c>
      <c r="G13" s="144">
        <v>0</v>
      </c>
      <c r="H13" s="70">
        <v>0</v>
      </c>
      <c r="I13" s="70">
        <v>0</v>
      </c>
      <c r="J13" s="70">
        <v>0</v>
      </c>
      <c r="K13" s="123"/>
      <c r="L13" s="201"/>
      <c r="M13" s="201"/>
    </row>
    <row r="14" spans="1:13" ht="15" hidden="1" customHeight="1" x14ac:dyDescent="0.2">
      <c r="A14" s="206" t="s">
        <v>85</v>
      </c>
      <c r="B14" s="70">
        <v>0</v>
      </c>
      <c r="C14" s="70">
        <v>0</v>
      </c>
      <c r="D14" s="144">
        <v>0</v>
      </c>
      <c r="E14" s="145">
        <v>0</v>
      </c>
      <c r="F14" s="145">
        <v>0</v>
      </c>
      <c r="G14" s="144">
        <v>0</v>
      </c>
      <c r="H14" s="70">
        <v>0</v>
      </c>
      <c r="I14" s="70">
        <v>0</v>
      </c>
      <c r="J14" s="70">
        <v>0</v>
      </c>
      <c r="K14" s="123"/>
      <c r="L14" s="201"/>
      <c r="M14" s="201"/>
    </row>
    <row r="15" spans="1:13" ht="15" hidden="1" customHeight="1" x14ac:dyDescent="0.2">
      <c r="A15" s="206" t="s">
        <v>86</v>
      </c>
      <c r="B15" s="70">
        <v>0</v>
      </c>
      <c r="C15" s="70">
        <v>0</v>
      </c>
      <c r="D15" s="144">
        <v>0</v>
      </c>
      <c r="E15" s="145">
        <v>0</v>
      </c>
      <c r="F15" s="145">
        <v>0</v>
      </c>
      <c r="G15" s="144">
        <v>0</v>
      </c>
      <c r="H15" s="70">
        <v>0</v>
      </c>
      <c r="I15" s="70">
        <v>0</v>
      </c>
      <c r="J15" s="70">
        <v>0</v>
      </c>
      <c r="K15" s="123"/>
      <c r="L15" s="201"/>
      <c r="M15" s="201"/>
    </row>
    <row r="16" spans="1:13" ht="15" hidden="1" customHeight="1" x14ac:dyDescent="0.2">
      <c r="A16" s="207" t="s">
        <v>87</v>
      </c>
      <c r="B16" s="69">
        <v>0</v>
      </c>
      <c r="C16" s="69">
        <v>0</v>
      </c>
      <c r="D16" s="69">
        <v>0</v>
      </c>
      <c r="E16" s="208">
        <v>0</v>
      </c>
      <c r="F16" s="208">
        <v>0</v>
      </c>
      <c r="G16" s="69">
        <v>0</v>
      </c>
      <c r="H16" s="69">
        <v>0</v>
      </c>
      <c r="I16" s="69">
        <v>0</v>
      </c>
      <c r="J16" s="69">
        <v>0</v>
      </c>
      <c r="K16" s="116"/>
      <c r="L16" s="201"/>
      <c r="M16" s="201"/>
    </row>
    <row r="17" spans="1:13" ht="15" hidden="1" customHeight="1" x14ac:dyDescent="0.2">
      <c r="A17" s="206" t="s">
        <v>88</v>
      </c>
      <c r="B17" s="70">
        <v>0</v>
      </c>
      <c r="C17" s="70">
        <v>0</v>
      </c>
      <c r="D17" s="144">
        <v>0</v>
      </c>
      <c r="E17" s="145">
        <v>0</v>
      </c>
      <c r="F17" s="145">
        <v>0</v>
      </c>
      <c r="G17" s="144">
        <v>0</v>
      </c>
      <c r="H17" s="70">
        <v>0</v>
      </c>
      <c r="I17" s="70">
        <v>0</v>
      </c>
      <c r="J17" s="70">
        <v>0</v>
      </c>
      <c r="K17" s="123"/>
      <c r="L17" s="201"/>
      <c r="M17" s="201"/>
    </row>
    <row r="18" spans="1:13" ht="15" hidden="1" customHeight="1" x14ac:dyDescent="0.2">
      <c r="A18" s="206" t="s">
        <v>89</v>
      </c>
      <c r="B18" s="70">
        <v>0</v>
      </c>
      <c r="C18" s="70">
        <v>0</v>
      </c>
      <c r="D18" s="144">
        <v>0</v>
      </c>
      <c r="E18" s="145">
        <v>0</v>
      </c>
      <c r="F18" s="145">
        <v>0</v>
      </c>
      <c r="G18" s="144">
        <v>0</v>
      </c>
      <c r="H18" s="70">
        <v>0</v>
      </c>
      <c r="I18" s="70">
        <v>0</v>
      </c>
      <c r="J18" s="70">
        <v>0</v>
      </c>
      <c r="K18" s="123"/>
      <c r="L18" s="201"/>
      <c r="M18" s="201"/>
    </row>
    <row r="19" spans="1:13" ht="15" hidden="1" customHeight="1" x14ac:dyDescent="0.2">
      <c r="A19" s="206" t="s">
        <v>90</v>
      </c>
      <c r="B19" s="70">
        <v>0</v>
      </c>
      <c r="C19" s="70">
        <v>0</v>
      </c>
      <c r="D19" s="144">
        <v>0</v>
      </c>
      <c r="E19" s="145">
        <v>0</v>
      </c>
      <c r="F19" s="145">
        <v>0</v>
      </c>
      <c r="G19" s="144">
        <v>0</v>
      </c>
      <c r="H19" s="70">
        <v>0</v>
      </c>
      <c r="I19" s="70">
        <v>0</v>
      </c>
      <c r="J19" s="70">
        <v>0</v>
      </c>
      <c r="K19" s="123"/>
      <c r="L19" s="201"/>
      <c r="M19" s="201"/>
    </row>
    <row r="20" spans="1:13" ht="15" hidden="1" customHeight="1" x14ac:dyDescent="0.2">
      <c r="A20" s="206" t="s">
        <v>91</v>
      </c>
      <c r="B20" s="70">
        <v>0</v>
      </c>
      <c r="C20" s="70">
        <v>0</v>
      </c>
      <c r="D20" s="144">
        <v>0</v>
      </c>
      <c r="E20" s="145">
        <v>0</v>
      </c>
      <c r="F20" s="145">
        <v>0</v>
      </c>
      <c r="G20" s="144">
        <v>0</v>
      </c>
      <c r="H20" s="70">
        <v>0</v>
      </c>
      <c r="I20" s="70">
        <v>0</v>
      </c>
      <c r="J20" s="70">
        <v>0</v>
      </c>
      <c r="K20" s="123"/>
      <c r="L20" s="201"/>
      <c r="M20" s="201"/>
    </row>
    <row r="21" spans="1:13" ht="15" hidden="1" customHeight="1" x14ac:dyDescent="0.2">
      <c r="A21" s="206" t="s">
        <v>92</v>
      </c>
      <c r="B21" s="70">
        <v>0</v>
      </c>
      <c r="C21" s="70">
        <v>0</v>
      </c>
      <c r="D21" s="144">
        <v>0</v>
      </c>
      <c r="E21" s="145">
        <v>0</v>
      </c>
      <c r="F21" s="145">
        <v>0</v>
      </c>
      <c r="G21" s="144">
        <v>0</v>
      </c>
      <c r="H21" s="70">
        <v>0</v>
      </c>
      <c r="I21" s="70">
        <v>0</v>
      </c>
      <c r="J21" s="70">
        <v>0</v>
      </c>
      <c r="K21" s="123"/>
      <c r="L21" s="201"/>
      <c r="M21" s="201"/>
    </row>
    <row r="22" spans="1:13" ht="15" hidden="1" customHeight="1" x14ac:dyDescent="0.2">
      <c r="A22" s="206" t="s">
        <v>93</v>
      </c>
      <c r="B22" s="70">
        <v>0</v>
      </c>
      <c r="C22" s="70">
        <v>0</v>
      </c>
      <c r="D22" s="144">
        <v>0</v>
      </c>
      <c r="E22" s="145">
        <v>0</v>
      </c>
      <c r="F22" s="145">
        <v>0</v>
      </c>
      <c r="G22" s="144">
        <v>0</v>
      </c>
      <c r="H22" s="70">
        <v>0</v>
      </c>
      <c r="I22" s="70">
        <v>0</v>
      </c>
      <c r="J22" s="70">
        <v>0</v>
      </c>
      <c r="K22" s="123"/>
      <c r="L22" s="201"/>
      <c r="M22" s="201"/>
    </row>
    <row r="23" spans="1:13" ht="15" hidden="1" customHeight="1" x14ac:dyDescent="0.2">
      <c r="A23" s="206" t="s">
        <v>94</v>
      </c>
      <c r="B23" s="70">
        <v>0</v>
      </c>
      <c r="C23" s="70">
        <v>0</v>
      </c>
      <c r="D23" s="144">
        <v>0</v>
      </c>
      <c r="E23" s="145">
        <v>0</v>
      </c>
      <c r="F23" s="145">
        <v>0</v>
      </c>
      <c r="G23" s="144">
        <v>0</v>
      </c>
      <c r="H23" s="70">
        <v>0</v>
      </c>
      <c r="I23" s="70">
        <v>0</v>
      </c>
      <c r="J23" s="70">
        <v>0</v>
      </c>
      <c r="K23" s="123"/>
      <c r="L23" s="201"/>
      <c r="M23" s="201"/>
    </row>
    <row r="24" spans="1:13" ht="15" hidden="1" customHeight="1" x14ac:dyDescent="0.2">
      <c r="A24" s="206" t="s">
        <v>95</v>
      </c>
      <c r="B24" s="70">
        <v>0</v>
      </c>
      <c r="C24" s="70">
        <v>0</v>
      </c>
      <c r="D24" s="144">
        <v>0</v>
      </c>
      <c r="E24" s="145">
        <v>0</v>
      </c>
      <c r="F24" s="145">
        <v>0</v>
      </c>
      <c r="G24" s="144">
        <v>0</v>
      </c>
      <c r="H24" s="70">
        <v>0</v>
      </c>
      <c r="I24" s="70">
        <v>0</v>
      </c>
      <c r="J24" s="70">
        <v>0</v>
      </c>
      <c r="K24" s="123"/>
      <c r="L24" s="201"/>
      <c r="M24" s="201"/>
    </row>
    <row r="25" spans="1:13" ht="15" hidden="1" customHeight="1" x14ac:dyDescent="0.2">
      <c r="A25" s="209" t="s">
        <v>96</v>
      </c>
      <c r="B25" s="148">
        <v>0</v>
      </c>
      <c r="C25" s="148">
        <v>0</v>
      </c>
      <c r="D25" s="144">
        <v>0</v>
      </c>
      <c r="E25" s="149">
        <v>0</v>
      </c>
      <c r="F25" s="149">
        <v>0</v>
      </c>
      <c r="G25" s="150">
        <v>0</v>
      </c>
      <c r="H25" s="148">
        <v>0</v>
      </c>
      <c r="I25" s="148">
        <v>0</v>
      </c>
      <c r="J25" s="148">
        <v>0</v>
      </c>
      <c r="K25" s="123"/>
      <c r="L25" s="201"/>
      <c r="M25" s="201"/>
    </row>
    <row r="26" spans="1:13" ht="15" customHeight="1" x14ac:dyDescent="0.2">
      <c r="A26" s="474" t="s">
        <v>97</v>
      </c>
      <c r="B26" s="494">
        <v>0.9</v>
      </c>
      <c r="C26" s="494">
        <v>0.9</v>
      </c>
      <c r="D26" s="494">
        <v>0</v>
      </c>
      <c r="E26" s="495">
        <v>1900</v>
      </c>
      <c r="F26" s="495">
        <v>1900</v>
      </c>
      <c r="G26" s="494">
        <v>0</v>
      </c>
      <c r="H26" s="494">
        <v>1.7</v>
      </c>
      <c r="I26" s="494">
        <v>1.7</v>
      </c>
      <c r="J26" s="494">
        <v>0</v>
      </c>
      <c r="K26" s="116"/>
      <c r="L26" s="201"/>
      <c r="M26" s="201"/>
    </row>
    <row r="27" spans="1:13" ht="15" hidden="1" customHeight="1" x14ac:dyDescent="0.2">
      <c r="A27" s="501" t="s">
        <v>98</v>
      </c>
      <c r="B27" s="500">
        <v>0</v>
      </c>
      <c r="C27" s="500">
        <v>0</v>
      </c>
      <c r="D27" s="498">
        <v>0</v>
      </c>
      <c r="E27" s="499">
        <v>0</v>
      </c>
      <c r="F27" s="499">
        <v>0</v>
      </c>
      <c r="G27" s="498">
        <v>0</v>
      </c>
      <c r="H27" s="500">
        <v>0</v>
      </c>
      <c r="I27" s="500">
        <v>0</v>
      </c>
      <c r="J27" s="500">
        <v>0</v>
      </c>
      <c r="K27" s="123"/>
      <c r="L27" s="201"/>
      <c r="M27" s="201"/>
    </row>
    <row r="28" spans="1:13" ht="15" hidden="1" customHeight="1" x14ac:dyDescent="0.2">
      <c r="A28" s="501" t="s">
        <v>99</v>
      </c>
      <c r="B28" s="500">
        <v>0</v>
      </c>
      <c r="C28" s="500">
        <v>0</v>
      </c>
      <c r="D28" s="498">
        <v>0</v>
      </c>
      <c r="E28" s="499">
        <v>0</v>
      </c>
      <c r="F28" s="499">
        <v>0</v>
      </c>
      <c r="G28" s="498">
        <v>0</v>
      </c>
      <c r="H28" s="500">
        <v>0</v>
      </c>
      <c r="I28" s="500">
        <v>0</v>
      </c>
      <c r="J28" s="500">
        <v>0</v>
      </c>
      <c r="K28" s="123"/>
      <c r="L28" s="201"/>
      <c r="M28" s="201"/>
    </row>
    <row r="29" spans="1:13" ht="15" hidden="1" customHeight="1" x14ac:dyDescent="0.2">
      <c r="A29" s="501" t="s">
        <v>100</v>
      </c>
      <c r="B29" s="500">
        <v>0</v>
      </c>
      <c r="C29" s="500">
        <v>0</v>
      </c>
      <c r="D29" s="498">
        <v>0</v>
      </c>
      <c r="E29" s="499">
        <v>0</v>
      </c>
      <c r="F29" s="499">
        <v>0</v>
      </c>
      <c r="G29" s="498">
        <v>0</v>
      </c>
      <c r="H29" s="500">
        <v>0</v>
      </c>
      <c r="I29" s="500">
        <v>0</v>
      </c>
      <c r="J29" s="500">
        <v>0</v>
      </c>
      <c r="K29" s="123"/>
      <c r="L29" s="201"/>
      <c r="M29" s="201"/>
    </row>
    <row r="30" spans="1:13" ht="15" customHeight="1" x14ac:dyDescent="0.2">
      <c r="A30" s="501" t="s">
        <v>101</v>
      </c>
      <c r="B30" s="500">
        <v>0.9</v>
      </c>
      <c r="C30" s="500">
        <v>0.9</v>
      </c>
      <c r="D30" s="498">
        <v>0</v>
      </c>
      <c r="E30" s="499">
        <v>1900</v>
      </c>
      <c r="F30" s="469">
        <v>1900</v>
      </c>
      <c r="G30" s="498">
        <v>0</v>
      </c>
      <c r="H30" s="500">
        <v>1.7</v>
      </c>
      <c r="I30" s="500">
        <v>1.7</v>
      </c>
      <c r="J30" s="500">
        <v>0</v>
      </c>
      <c r="K30" s="210"/>
      <c r="L30" s="211"/>
      <c r="M30" s="201"/>
    </row>
    <row r="31" spans="1:13" ht="15" customHeight="1" x14ac:dyDescent="0.2">
      <c r="A31" s="474" t="s">
        <v>102</v>
      </c>
      <c r="B31" s="494">
        <v>8.9</v>
      </c>
      <c r="C31" s="494">
        <v>8.9</v>
      </c>
      <c r="D31" s="494">
        <v>0</v>
      </c>
      <c r="E31" s="495">
        <v>869.88764044943832</v>
      </c>
      <c r="F31" s="495">
        <v>875.21348314606746</v>
      </c>
      <c r="G31" s="494">
        <v>0.6</v>
      </c>
      <c r="H31" s="494">
        <v>7.7</v>
      </c>
      <c r="I31" s="494">
        <v>7.8</v>
      </c>
      <c r="J31" s="494">
        <v>1.3</v>
      </c>
      <c r="K31" s="116"/>
      <c r="L31" s="201"/>
      <c r="M31" s="201"/>
    </row>
    <row r="32" spans="1:13" ht="15" customHeight="1" x14ac:dyDescent="0.2">
      <c r="A32" s="501" t="s">
        <v>103</v>
      </c>
      <c r="B32" s="500">
        <v>8.3000000000000007</v>
      </c>
      <c r="C32" s="500">
        <v>8.3000000000000007</v>
      </c>
      <c r="D32" s="498">
        <v>0</v>
      </c>
      <c r="E32" s="499">
        <v>868</v>
      </c>
      <c r="F32" s="469">
        <v>868</v>
      </c>
      <c r="G32" s="498">
        <v>0</v>
      </c>
      <c r="H32" s="500">
        <v>7.2</v>
      </c>
      <c r="I32" s="500">
        <v>7.2</v>
      </c>
      <c r="J32" s="500">
        <v>0</v>
      </c>
      <c r="K32" s="210"/>
      <c r="L32" s="212"/>
      <c r="M32" s="201"/>
    </row>
    <row r="33" spans="1:13" ht="15" hidden="1" customHeight="1" x14ac:dyDescent="0.2">
      <c r="A33" s="501" t="s">
        <v>104</v>
      </c>
      <c r="B33" s="500">
        <v>0</v>
      </c>
      <c r="C33" s="500">
        <v>0</v>
      </c>
      <c r="D33" s="498">
        <v>0</v>
      </c>
      <c r="E33" s="499">
        <v>0</v>
      </c>
      <c r="F33" s="499">
        <v>0</v>
      </c>
      <c r="G33" s="498">
        <v>0</v>
      </c>
      <c r="H33" s="500">
        <v>0</v>
      </c>
      <c r="I33" s="500">
        <v>0</v>
      </c>
      <c r="J33" s="500">
        <v>0</v>
      </c>
      <c r="K33" s="123"/>
      <c r="L33" s="201"/>
      <c r="M33" s="201"/>
    </row>
    <row r="34" spans="1:13" ht="15" customHeight="1" x14ac:dyDescent="0.2">
      <c r="A34" s="501" t="s">
        <v>105</v>
      </c>
      <c r="B34" s="500">
        <v>0.6</v>
      </c>
      <c r="C34" s="500">
        <v>0.6</v>
      </c>
      <c r="D34" s="498">
        <v>0</v>
      </c>
      <c r="E34" s="499">
        <v>896</v>
      </c>
      <c r="F34" s="499">
        <v>975</v>
      </c>
      <c r="G34" s="498">
        <v>8.8000000000000007</v>
      </c>
      <c r="H34" s="500">
        <v>0.5</v>
      </c>
      <c r="I34" s="500">
        <v>0.6</v>
      </c>
      <c r="J34" s="500">
        <v>20</v>
      </c>
      <c r="K34" s="123"/>
      <c r="L34" s="201"/>
      <c r="M34" s="201"/>
    </row>
    <row r="35" spans="1:13" ht="15" hidden="1" customHeight="1" x14ac:dyDescent="0.2">
      <c r="A35" s="501" t="s">
        <v>106</v>
      </c>
      <c r="B35" s="500">
        <v>0</v>
      </c>
      <c r="C35" s="500">
        <v>0</v>
      </c>
      <c r="D35" s="498">
        <v>0</v>
      </c>
      <c r="E35" s="499">
        <v>0</v>
      </c>
      <c r="F35" s="499">
        <v>0</v>
      </c>
      <c r="G35" s="498">
        <v>0</v>
      </c>
      <c r="H35" s="500">
        <v>0</v>
      </c>
      <c r="I35" s="500">
        <v>0</v>
      </c>
      <c r="J35" s="500">
        <v>0</v>
      </c>
      <c r="K35" s="123"/>
      <c r="L35" s="201"/>
      <c r="M35" s="201"/>
    </row>
    <row r="36" spans="1:13" ht="15" customHeight="1" x14ac:dyDescent="0.2">
      <c r="A36" s="474" t="s">
        <v>107</v>
      </c>
      <c r="B36" s="494">
        <v>152.60000000000002</v>
      </c>
      <c r="C36" s="494">
        <v>142.70000000000002</v>
      </c>
      <c r="D36" s="494">
        <v>-6.5</v>
      </c>
      <c r="E36" s="495">
        <v>1564.9220183486236</v>
      </c>
      <c r="F36" s="495">
        <v>1309.5178696566222</v>
      </c>
      <c r="G36" s="494">
        <v>-16.3</v>
      </c>
      <c r="H36" s="494">
        <v>238.79999999999998</v>
      </c>
      <c r="I36" s="494">
        <v>186.9</v>
      </c>
      <c r="J36" s="494">
        <v>-21.7</v>
      </c>
      <c r="K36" s="116"/>
      <c r="L36" s="201"/>
      <c r="M36" s="201"/>
    </row>
    <row r="37" spans="1:13" ht="15" customHeight="1" x14ac:dyDescent="0.2">
      <c r="A37" s="501" t="s">
        <v>108</v>
      </c>
      <c r="B37" s="500">
        <v>106.7</v>
      </c>
      <c r="C37" s="500">
        <v>97.3</v>
      </c>
      <c r="D37" s="498">
        <v>-8.8000000000000007</v>
      </c>
      <c r="E37" s="499">
        <v>1712</v>
      </c>
      <c r="F37" s="469">
        <v>1310</v>
      </c>
      <c r="G37" s="498">
        <v>-23.5</v>
      </c>
      <c r="H37" s="500">
        <v>182.7</v>
      </c>
      <c r="I37" s="500">
        <v>127.5</v>
      </c>
      <c r="J37" s="500">
        <v>-30.2</v>
      </c>
      <c r="K37" s="123"/>
      <c r="L37" s="201"/>
      <c r="M37" s="201"/>
    </row>
    <row r="38" spans="1:13" ht="15" customHeight="1" x14ac:dyDescent="0.2">
      <c r="A38" s="501" t="s">
        <v>109</v>
      </c>
      <c r="B38" s="500">
        <v>19.100000000000001</v>
      </c>
      <c r="C38" s="500">
        <v>22.6</v>
      </c>
      <c r="D38" s="498">
        <v>18.3</v>
      </c>
      <c r="E38" s="499">
        <v>1557</v>
      </c>
      <c r="F38" s="469">
        <v>1540</v>
      </c>
      <c r="G38" s="498">
        <v>-1.1000000000000001</v>
      </c>
      <c r="H38" s="500">
        <v>29.7</v>
      </c>
      <c r="I38" s="500">
        <v>34.799999999999997</v>
      </c>
      <c r="J38" s="500">
        <v>17.2</v>
      </c>
      <c r="K38" s="123"/>
      <c r="L38" s="201"/>
      <c r="M38" s="201"/>
    </row>
    <row r="39" spans="1:13" ht="15" customHeight="1" x14ac:dyDescent="0.2">
      <c r="A39" s="501" t="s">
        <v>110</v>
      </c>
      <c r="B39" s="500">
        <v>26.8</v>
      </c>
      <c r="C39" s="500">
        <v>22.8</v>
      </c>
      <c r="D39" s="498">
        <v>-14.9</v>
      </c>
      <c r="E39" s="499">
        <v>985</v>
      </c>
      <c r="F39" s="469">
        <v>1079</v>
      </c>
      <c r="G39" s="498">
        <v>9.5</v>
      </c>
      <c r="H39" s="500">
        <v>26.4</v>
      </c>
      <c r="I39" s="500">
        <v>24.6</v>
      </c>
      <c r="J39" s="500">
        <v>-6.8</v>
      </c>
      <c r="K39" s="123"/>
      <c r="L39" s="201"/>
      <c r="M39" s="201"/>
    </row>
    <row r="40" spans="1:13" ht="15" hidden="1" customHeight="1" x14ac:dyDescent="0.2">
      <c r="A40" s="466" t="s">
        <v>111</v>
      </c>
      <c r="B40" s="529">
        <v>0</v>
      </c>
      <c r="C40" s="529">
        <v>0</v>
      </c>
      <c r="D40" s="529">
        <v>0</v>
      </c>
      <c r="E40" s="530">
        <v>0</v>
      </c>
      <c r="F40" s="530">
        <v>0</v>
      </c>
      <c r="G40" s="529">
        <v>0</v>
      </c>
      <c r="H40" s="529">
        <v>0</v>
      </c>
      <c r="I40" s="529">
        <v>0</v>
      </c>
      <c r="J40" s="529">
        <v>0</v>
      </c>
      <c r="K40" s="116"/>
      <c r="L40" s="201"/>
      <c r="M40" s="201"/>
    </row>
    <row r="41" spans="1:13" ht="15" customHeight="1" x14ac:dyDescent="0.2">
      <c r="A41" s="474" t="s">
        <v>112</v>
      </c>
      <c r="B41" s="494">
        <v>162.40000000000003</v>
      </c>
      <c r="C41" s="494">
        <v>152.50000000000003</v>
      </c>
      <c r="D41" s="494">
        <v>-6.1</v>
      </c>
      <c r="E41" s="495">
        <v>1528.6890394088666</v>
      </c>
      <c r="F41" s="495">
        <v>1287.6563934426229</v>
      </c>
      <c r="G41" s="494">
        <v>-15.8</v>
      </c>
      <c r="H41" s="494">
        <v>248.2</v>
      </c>
      <c r="I41" s="494">
        <v>196.4</v>
      </c>
      <c r="J41" s="494">
        <v>-20.9</v>
      </c>
      <c r="K41" s="116"/>
      <c r="L41" s="201"/>
      <c r="M41" s="201"/>
    </row>
    <row r="42" spans="1:13" ht="15" customHeight="1" x14ac:dyDescent="0.2">
      <c r="A42" s="581" t="s">
        <v>58</v>
      </c>
      <c r="B42" s="571">
        <v>162.40000000000003</v>
      </c>
      <c r="C42" s="571">
        <v>152.50000000000003</v>
      </c>
      <c r="D42" s="571">
        <v>-6.1</v>
      </c>
      <c r="E42" s="572">
        <v>1528.6890394088666</v>
      </c>
      <c r="F42" s="572">
        <v>1287.6563934426229</v>
      </c>
      <c r="G42" s="571">
        <v>-15.8</v>
      </c>
      <c r="H42" s="571">
        <v>248.2</v>
      </c>
      <c r="I42" s="571">
        <v>196.4</v>
      </c>
      <c r="J42" s="571">
        <v>-20.9</v>
      </c>
      <c r="K42" s="116"/>
      <c r="L42" s="201"/>
      <c r="M42" s="201"/>
    </row>
    <row r="43" spans="1:13" ht="15" customHeight="1" x14ac:dyDescent="0.2">
      <c r="A43" s="135" t="s">
        <v>5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</row>
    <row r="44" spans="1:13" ht="15" customHeight="1" x14ac:dyDescent="0.2">
      <c r="A44" s="135" t="s">
        <v>6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1180599999999998" right="0.51180599999999998" top="0.78750000000000009" bottom="0.78750000000000009" header="0.5" footer="0.5"/>
  <pageSetup paperSize="9"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49"/>
  <sheetViews>
    <sheetView zoomScale="90" zoomScaleNormal="90" workbookViewId="0">
      <pane xSplit="1" ySplit="7" topLeftCell="B8" activePane="bottomRight" state="frozen"/>
      <selection pane="topRight"/>
      <selection pane="bottomLeft"/>
      <selection pane="bottomRight" sqref="A1:J44"/>
    </sheetView>
  </sheetViews>
  <sheetFormatPr defaultColWidth="11.42578125" defaultRowHeight="12.75" customHeight="1" x14ac:dyDescent="0.2"/>
  <cols>
    <col min="1" max="1" width="30.5703125" style="199" customWidth="1"/>
    <col min="2" max="3" width="11.28515625" style="199" customWidth="1"/>
    <col min="4" max="4" width="11.140625" style="199" customWidth="1"/>
    <col min="5" max="6" width="11.28515625" style="199" customWidth="1"/>
    <col min="7" max="7" width="11.42578125" style="199" customWidth="1"/>
    <col min="8" max="9" width="11.28515625" style="199" customWidth="1"/>
    <col min="10" max="10" width="12" style="199" customWidth="1"/>
    <col min="11" max="11" width="11.42578125" style="199" customWidth="1"/>
    <col min="12" max="12" width="9.28515625" style="199" customWidth="1"/>
    <col min="13" max="13" width="11.42578125" style="199" customWidth="1"/>
    <col min="14" max="14" width="6.7109375" style="199" customWidth="1"/>
    <col min="15" max="15" width="12.42578125" style="199" customWidth="1"/>
    <col min="16" max="16" width="12.140625" style="199" customWidth="1"/>
    <col min="17" max="17" width="12" style="199" customWidth="1"/>
    <col min="18" max="18" width="11.42578125" style="199" customWidth="1"/>
    <col min="19" max="19" width="12" style="199" customWidth="1"/>
    <col min="20" max="234" width="11.42578125" style="199" customWidth="1"/>
  </cols>
  <sheetData>
    <row r="1" spans="1:19" ht="40.5" customHeight="1" x14ac:dyDescent="0.2">
      <c r="A1" s="691"/>
      <c r="B1" s="691"/>
      <c r="C1" s="691"/>
      <c r="D1" s="691"/>
      <c r="E1" s="691"/>
      <c r="F1" s="691"/>
      <c r="G1" s="691"/>
      <c r="H1" s="691"/>
      <c r="I1" s="691"/>
      <c r="J1" s="691"/>
    </row>
    <row r="2" spans="1:19" ht="15" customHeight="1" x14ac:dyDescent="0.2">
      <c r="A2" s="691"/>
      <c r="B2" s="691"/>
      <c r="C2" s="691"/>
      <c r="D2" s="691"/>
      <c r="E2" s="691"/>
      <c r="F2" s="691"/>
      <c r="G2" s="691"/>
      <c r="H2" s="691"/>
      <c r="I2" s="691"/>
      <c r="J2" s="691"/>
    </row>
    <row r="3" spans="1:19" ht="15" customHeight="1" x14ac:dyDescent="0.2">
      <c r="A3" s="691"/>
      <c r="B3" s="691"/>
      <c r="C3" s="691"/>
      <c r="D3" s="691"/>
      <c r="E3" s="691"/>
      <c r="F3" s="691"/>
      <c r="G3" s="691"/>
      <c r="H3" s="691"/>
      <c r="I3" s="691"/>
      <c r="J3" s="691"/>
    </row>
    <row r="4" spans="1:19" ht="15" customHeight="1" x14ac:dyDescent="0.2">
      <c r="A4" s="691"/>
      <c r="B4" s="691"/>
      <c r="C4" s="691"/>
      <c r="D4" s="691"/>
      <c r="E4" s="691"/>
      <c r="F4" s="691"/>
      <c r="G4" s="691"/>
      <c r="H4" s="691"/>
      <c r="I4" s="691"/>
      <c r="J4" s="691"/>
    </row>
    <row r="5" spans="1:19" ht="19.5" customHeight="1" x14ac:dyDescent="0.2">
      <c r="A5" s="706" t="s">
        <v>65</v>
      </c>
      <c r="B5" s="711" t="s">
        <v>66</v>
      </c>
      <c r="C5" s="711"/>
      <c r="D5" s="711"/>
      <c r="E5" s="712" t="s">
        <v>67</v>
      </c>
      <c r="F5" s="712"/>
      <c r="G5" s="712"/>
      <c r="H5" s="711" t="s">
        <v>68</v>
      </c>
      <c r="I5" s="711"/>
      <c r="J5" s="711"/>
    </row>
    <row r="6" spans="1:19" ht="19.5" customHeight="1" x14ac:dyDescent="0.2">
      <c r="A6" s="706"/>
      <c r="B6" s="584" t="s">
        <v>2</v>
      </c>
      <c r="C6" s="584" t="s">
        <v>4</v>
      </c>
      <c r="D6" s="584" t="s">
        <v>69</v>
      </c>
      <c r="E6" s="584" t="s">
        <v>2</v>
      </c>
      <c r="F6" s="584" t="s">
        <v>4</v>
      </c>
      <c r="G6" s="584" t="s">
        <v>69</v>
      </c>
      <c r="H6" s="584" t="s">
        <v>2</v>
      </c>
      <c r="I6" s="584" t="s">
        <v>4</v>
      </c>
      <c r="J6" s="584" t="s">
        <v>69</v>
      </c>
      <c r="K6" s="109"/>
      <c r="L6" s="109"/>
      <c r="M6" s="109"/>
      <c r="O6" s="68"/>
      <c r="P6" s="68"/>
      <c r="Q6" s="68"/>
      <c r="R6" s="68"/>
      <c r="S6" s="68"/>
    </row>
    <row r="7" spans="1:19" ht="19.5" customHeight="1" x14ac:dyDescent="0.2">
      <c r="A7" s="708"/>
      <c r="B7" s="585" t="s">
        <v>70</v>
      </c>
      <c r="C7" s="579" t="s">
        <v>71</v>
      </c>
      <c r="D7" s="578" t="s">
        <v>72</v>
      </c>
      <c r="E7" s="579" t="s">
        <v>73</v>
      </c>
      <c r="F7" s="578" t="s">
        <v>74</v>
      </c>
      <c r="G7" s="579" t="s">
        <v>75</v>
      </c>
      <c r="H7" s="577" t="s">
        <v>76</v>
      </c>
      <c r="I7" s="577" t="s">
        <v>77</v>
      </c>
      <c r="J7" s="577" t="s">
        <v>78</v>
      </c>
      <c r="K7" s="559"/>
      <c r="L7" s="68"/>
      <c r="M7" s="68"/>
      <c r="O7" s="68"/>
      <c r="P7" s="68"/>
      <c r="Q7" s="68"/>
      <c r="R7" s="68"/>
      <c r="S7" s="68"/>
    </row>
    <row r="8" spans="1:19" ht="15" customHeight="1" x14ac:dyDescent="0.2">
      <c r="A8" s="474" t="s">
        <v>79</v>
      </c>
      <c r="B8" s="494">
        <v>10.3</v>
      </c>
      <c r="C8" s="494">
        <v>28.599999999999998</v>
      </c>
      <c r="D8" s="494">
        <v>177.7</v>
      </c>
      <c r="E8" s="495">
        <v>882.29126213592212</v>
      </c>
      <c r="F8" s="495">
        <v>1190.6958041958042</v>
      </c>
      <c r="G8" s="494">
        <v>35</v>
      </c>
      <c r="H8" s="494">
        <v>9.1</v>
      </c>
      <c r="I8" s="494">
        <v>34</v>
      </c>
      <c r="J8" s="494">
        <v>273.60000000000002</v>
      </c>
      <c r="K8" s="205"/>
      <c r="L8" s="213"/>
      <c r="M8" s="205"/>
      <c r="N8" s="205"/>
      <c r="O8" s="211"/>
      <c r="P8" s="211"/>
      <c r="Q8" s="211"/>
      <c r="R8" s="201"/>
      <c r="S8" s="201"/>
    </row>
    <row r="9" spans="1:19" ht="15" hidden="1" customHeight="1" x14ac:dyDescent="0.2">
      <c r="A9" s="467" t="s">
        <v>80</v>
      </c>
      <c r="B9" s="500">
        <v>0</v>
      </c>
      <c r="C9" s="500">
        <v>0</v>
      </c>
      <c r="D9" s="498">
        <v>0</v>
      </c>
      <c r="E9" s="499">
        <v>0</v>
      </c>
      <c r="F9" s="499">
        <v>0</v>
      </c>
      <c r="G9" s="498">
        <v>0</v>
      </c>
      <c r="H9" s="500">
        <v>0</v>
      </c>
      <c r="I9" s="500">
        <v>0</v>
      </c>
      <c r="J9" s="500">
        <v>0</v>
      </c>
      <c r="K9" s="205"/>
      <c r="L9" s="213"/>
      <c r="M9" s="205"/>
      <c r="N9" s="205"/>
      <c r="O9" s="211"/>
      <c r="P9" s="211"/>
      <c r="Q9" s="211"/>
      <c r="R9" s="201"/>
      <c r="S9" s="201"/>
    </row>
    <row r="10" spans="1:19" ht="15" hidden="1" customHeight="1" x14ac:dyDescent="0.2">
      <c r="A10" s="467" t="s">
        <v>81</v>
      </c>
      <c r="B10" s="500">
        <v>0</v>
      </c>
      <c r="C10" s="500">
        <v>0</v>
      </c>
      <c r="D10" s="498">
        <v>0</v>
      </c>
      <c r="E10" s="499">
        <v>0</v>
      </c>
      <c r="F10" s="499">
        <v>0</v>
      </c>
      <c r="G10" s="498">
        <v>0</v>
      </c>
      <c r="H10" s="500">
        <v>0</v>
      </c>
      <c r="I10" s="500">
        <v>0</v>
      </c>
      <c r="J10" s="500">
        <v>0</v>
      </c>
      <c r="K10" s="205"/>
      <c r="L10" s="213"/>
      <c r="M10" s="205"/>
      <c r="N10" s="205"/>
      <c r="O10" s="211"/>
      <c r="P10" s="211"/>
      <c r="Q10" s="211"/>
      <c r="R10" s="201"/>
      <c r="S10" s="201"/>
    </row>
    <row r="11" spans="1:19" ht="15" hidden="1" customHeight="1" x14ac:dyDescent="0.2">
      <c r="A11" s="467" t="s">
        <v>82</v>
      </c>
      <c r="B11" s="500">
        <v>0</v>
      </c>
      <c r="C11" s="500">
        <v>0</v>
      </c>
      <c r="D11" s="498">
        <v>0</v>
      </c>
      <c r="E11" s="499">
        <v>0</v>
      </c>
      <c r="F11" s="499">
        <v>0</v>
      </c>
      <c r="G11" s="498">
        <v>0</v>
      </c>
      <c r="H11" s="500">
        <v>0</v>
      </c>
      <c r="I11" s="500">
        <v>0</v>
      </c>
      <c r="J11" s="500">
        <v>0</v>
      </c>
      <c r="K11" s="205"/>
      <c r="L11" s="213"/>
      <c r="M11" s="205"/>
      <c r="N11" s="205"/>
      <c r="O11" s="211"/>
      <c r="P11" s="211"/>
      <c r="Q11" s="211"/>
      <c r="R11" s="201"/>
      <c r="S11" s="201"/>
    </row>
    <row r="12" spans="1:19" ht="15" customHeight="1" x14ac:dyDescent="0.2">
      <c r="A12" s="501" t="s">
        <v>83</v>
      </c>
      <c r="B12" s="500">
        <v>2.7</v>
      </c>
      <c r="C12" s="500">
        <v>2.7</v>
      </c>
      <c r="D12" s="498">
        <v>0</v>
      </c>
      <c r="E12" s="499">
        <v>900</v>
      </c>
      <c r="F12" s="469">
        <v>900</v>
      </c>
      <c r="G12" s="498">
        <v>0</v>
      </c>
      <c r="H12" s="500">
        <v>2.4</v>
      </c>
      <c r="I12" s="500">
        <v>2.4</v>
      </c>
      <c r="J12" s="500">
        <v>0</v>
      </c>
      <c r="K12" s="214"/>
      <c r="L12" s="213"/>
      <c r="M12" s="205"/>
      <c r="N12" s="205"/>
      <c r="O12" s="211"/>
      <c r="P12" s="211"/>
      <c r="Q12" s="211"/>
      <c r="R12" s="201"/>
      <c r="S12" s="201"/>
    </row>
    <row r="13" spans="1:19" ht="15" hidden="1" customHeight="1" x14ac:dyDescent="0.2">
      <c r="A13" s="501" t="s">
        <v>84</v>
      </c>
      <c r="B13" s="500">
        <v>0</v>
      </c>
      <c r="C13" s="500">
        <v>0</v>
      </c>
      <c r="D13" s="498">
        <v>0</v>
      </c>
      <c r="E13" s="499">
        <v>0</v>
      </c>
      <c r="F13" s="499">
        <v>0</v>
      </c>
      <c r="G13" s="498">
        <v>0</v>
      </c>
      <c r="H13" s="500">
        <v>0</v>
      </c>
      <c r="I13" s="500">
        <v>0</v>
      </c>
      <c r="J13" s="500">
        <v>0</v>
      </c>
      <c r="K13" s="205"/>
      <c r="L13" s="213"/>
      <c r="M13" s="205"/>
      <c r="N13" s="205"/>
      <c r="O13" s="211"/>
      <c r="P13" s="211"/>
      <c r="Q13" s="211"/>
      <c r="R13" s="201"/>
      <c r="S13" s="201"/>
    </row>
    <row r="14" spans="1:19" ht="15" hidden="1" customHeight="1" x14ac:dyDescent="0.2">
      <c r="A14" s="501" t="s">
        <v>85</v>
      </c>
      <c r="B14" s="500">
        <v>0</v>
      </c>
      <c r="C14" s="500">
        <v>0</v>
      </c>
      <c r="D14" s="498">
        <v>0</v>
      </c>
      <c r="E14" s="499">
        <v>0</v>
      </c>
      <c r="F14" s="499">
        <v>0</v>
      </c>
      <c r="G14" s="498">
        <v>0</v>
      </c>
      <c r="H14" s="500">
        <v>0</v>
      </c>
      <c r="I14" s="500">
        <v>0</v>
      </c>
      <c r="J14" s="500">
        <v>0</v>
      </c>
      <c r="K14" s="205"/>
      <c r="L14" s="213"/>
      <c r="M14" s="205"/>
      <c r="N14" s="205"/>
      <c r="O14" s="211"/>
      <c r="P14" s="211"/>
      <c r="Q14" s="211"/>
      <c r="R14" s="201"/>
      <c r="S14" s="201"/>
    </row>
    <row r="15" spans="1:19" ht="15" customHeight="1" x14ac:dyDescent="0.2">
      <c r="A15" s="501" t="s">
        <v>86</v>
      </c>
      <c r="B15" s="500">
        <v>7.6</v>
      </c>
      <c r="C15" s="500">
        <v>25.9</v>
      </c>
      <c r="D15" s="498">
        <v>240.8</v>
      </c>
      <c r="E15" s="499">
        <v>876</v>
      </c>
      <c r="F15" s="469">
        <v>1221</v>
      </c>
      <c r="G15" s="498">
        <v>39.4</v>
      </c>
      <c r="H15" s="500">
        <v>6.7</v>
      </c>
      <c r="I15" s="500">
        <v>31.6</v>
      </c>
      <c r="J15" s="500">
        <v>371.6</v>
      </c>
      <c r="K15" s="130"/>
      <c r="L15" s="213"/>
      <c r="M15" s="205"/>
      <c r="N15" s="205"/>
      <c r="O15" s="211"/>
      <c r="P15" s="211"/>
      <c r="Q15" s="211"/>
      <c r="R15" s="201"/>
      <c r="S15" s="201"/>
    </row>
    <row r="16" spans="1:19" ht="15" customHeight="1" x14ac:dyDescent="0.2">
      <c r="A16" s="474" t="s">
        <v>87</v>
      </c>
      <c r="B16" s="494">
        <v>344.1</v>
      </c>
      <c r="C16" s="494">
        <v>344.6</v>
      </c>
      <c r="D16" s="494">
        <v>0.1</v>
      </c>
      <c r="E16" s="495">
        <v>266.61319400000002</v>
      </c>
      <c r="F16" s="495">
        <v>407.56529309344165</v>
      </c>
      <c r="G16" s="494">
        <v>52.9</v>
      </c>
      <c r="H16" s="494">
        <v>91.800000000000011</v>
      </c>
      <c r="I16" s="494">
        <v>140.4</v>
      </c>
      <c r="J16" s="494">
        <v>52.9</v>
      </c>
      <c r="K16" s="130"/>
      <c r="L16" s="213"/>
      <c r="M16" s="205"/>
      <c r="N16" s="205"/>
      <c r="O16" s="211"/>
      <c r="P16" s="211"/>
      <c r="Q16" s="211"/>
      <c r="R16" s="201"/>
      <c r="S16" s="201"/>
    </row>
    <row r="17" spans="1:19" ht="15" customHeight="1" x14ac:dyDescent="0.2">
      <c r="A17" s="501" t="s">
        <v>88</v>
      </c>
      <c r="B17" s="500">
        <v>18.2</v>
      </c>
      <c r="C17" s="500">
        <v>18.100000000000001</v>
      </c>
      <c r="D17" s="498">
        <v>-0.5</v>
      </c>
      <c r="E17" s="469">
        <v>483</v>
      </c>
      <c r="F17" s="499">
        <v>520</v>
      </c>
      <c r="G17" s="498">
        <v>7.7</v>
      </c>
      <c r="H17" s="500">
        <v>8.8000000000000007</v>
      </c>
      <c r="I17" s="500">
        <v>9.4</v>
      </c>
      <c r="J17" s="500">
        <v>6.8</v>
      </c>
      <c r="K17" s="215"/>
      <c r="L17" s="213"/>
      <c r="M17" s="205"/>
      <c r="N17" s="205"/>
      <c r="O17" s="211"/>
      <c r="P17" s="203"/>
      <c r="Q17" s="211"/>
      <c r="R17" s="201"/>
      <c r="S17" s="201"/>
    </row>
    <row r="18" spans="1:19" ht="15" customHeight="1" x14ac:dyDescent="0.2">
      <c r="A18" s="501" t="s">
        <v>89</v>
      </c>
      <c r="B18" s="500">
        <v>189.9</v>
      </c>
      <c r="C18" s="500">
        <v>190.5</v>
      </c>
      <c r="D18" s="498">
        <v>0.3</v>
      </c>
      <c r="E18" s="499">
        <v>290</v>
      </c>
      <c r="F18" s="469">
        <v>398</v>
      </c>
      <c r="G18" s="498">
        <v>37.200000000000003</v>
      </c>
      <c r="H18" s="500">
        <v>55.1</v>
      </c>
      <c r="I18" s="500">
        <v>75.8</v>
      </c>
      <c r="J18" s="500">
        <v>37.6</v>
      </c>
      <c r="K18" s="130"/>
      <c r="L18" s="213"/>
      <c r="M18" s="205"/>
      <c r="N18" s="205"/>
      <c r="O18" s="211"/>
      <c r="P18" s="211"/>
      <c r="Q18" s="211"/>
      <c r="R18" s="201"/>
      <c r="S18" s="201"/>
    </row>
    <row r="19" spans="1:19" ht="15" hidden="1" customHeight="1" x14ac:dyDescent="0.2">
      <c r="A19" s="501" t="s">
        <v>90</v>
      </c>
      <c r="B19" s="500">
        <v>0</v>
      </c>
      <c r="C19" s="500">
        <v>0</v>
      </c>
      <c r="D19" s="498">
        <v>0</v>
      </c>
      <c r="E19" s="499">
        <v>0</v>
      </c>
      <c r="F19" s="499">
        <v>0</v>
      </c>
      <c r="G19" s="498">
        <v>0</v>
      </c>
      <c r="H19" s="500">
        <v>0</v>
      </c>
      <c r="I19" s="500">
        <v>0</v>
      </c>
      <c r="J19" s="500">
        <v>0</v>
      </c>
      <c r="K19" s="130"/>
      <c r="L19" s="213"/>
      <c r="M19" s="205"/>
      <c r="N19" s="205"/>
      <c r="O19" s="211"/>
      <c r="P19" s="211"/>
      <c r="Q19" s="211"/>
      <c r="R19" s="201"/>
      <c r="S19" s="201"/>
    </row>
    <row r="20" spans="1:19" ht="15" hidden="1" customHeight="1" x14ac:dyDescent="0.2">
      <c r="A20" s="501" t="s">
        <v>91</v>
      </c>
      <c r="B20" s="500">
        <v>0</v>
      </c>
      <c r="C20" s="500">
        <v>0</v>
      </c>
      <c r="D20" s="498">
        <v>0</v>
      </c>
      <c r="E20" s="499">
        <v>0</v>
      </c>
      <c r="F20" s="499">
        <v>0</v>
      </c>
      <c r="G20" s="498">
        <v>0</v>
      </c>
      <c r="H20" s="500">
        <v>0</v>
      </c>
      <c r="I20" s="500">
        <v>0</v>
      </c>
      <c r="J20" s="500">
        <v>0</v>
      </c>
      <c r="K20" s="130"/>
      <c r="L20" s="213"/>
      <c r="M20" s="205"/>
      <c r="N20" s="205"/>
      <c r="O20" s="211"/>
      <c r="P20" s="211"/>
      <c r="Q20" s="211"/>
      <c r="R20" s="201"/>
      <c r="S20" s="201"/>
    </row>
    <row r="21" spans="1:19" ht="15" hidden="1" customHeight="1" x14ac:dyDescent="0.2">
      <c r="A21" s="501" t="s">
        <v>92</v>
      </c>
      <c r="B21" s="500">
        <v>0</v>
      </c>
      <c r="C21" s="500">
        <v>0</v>
      </c>
      <c r="D21" s="498">
        <v>0</v>
      </c>
      <c r="E21" s="499">
        <v>0</v>
      </c>
      <c r="F21" s="499">
        <v>0</v>
      </c>
      <c r="G21" s="498">
        <v>0</v>
      </c>
      <c r="H21" s="500">
        <v>0</v>
      </c>
      <c r="I21" s="500">
        <v>0</v>
      </c>
      <c r="J21" s="500">
        <v>0</v>
      </c>
      <c r="K21" s="130"/>
      <c r="L21" s="213"/>
      <c r="M21" s="205"/>
      <c r="N21" s="205"/>
      <c r="O21" s="211"/>
      <c r="P21" s="211"/>
      <c r="Q21" s="211"/>
      <c r="R21" s="201"/>
      <c r="S21" s="201"/>
    </row>
    <row r="22" spans="1:19" ht="15" hidden="1" customHeight="1" x14ac:dyDescent="0.2">
      <c r="A22" s="501" t="s">
        <v>93</v>
      </c>
      <c r="B22" s="500">
        <v>0</v>
      </c>
      <c r="C22" s="500">
        <v>0</v>
      </c>
      <c r="D22" s="498">
        <v>0</v>
      </c>
      <c r="E22" s="499">
        <v>0</v>
      </c>
      <c r="F22" s="499">
        <v>0</v>
      </c>
      <c r="G22" s="498">
        <v>0</v>
      </c>
      <c r="H22" s="500">
        <v>0</v>
      </c>
      <c r="I22" s="500">
        <v>0</v>
      </c>
      <c r="J22" s="500">
        <v>0</v>
      </c>
      <c r="K22" s="130"/>
      <c r="L22" s="213"/>
      <c r="M22" s="205"/>
      <c r="N22" s="205"/>
      <c r="O22" s="211"/>
      <c r="P22" s="211"/>
      <c r="Q22" s="211"/>
      <c r="R22" s="201"/>
      <c r="S22" s="201"/>
    </row>
    <row r="23" spans="1:19" ht="15" hidden="1" customHeight="1" x14ac:dyDescent="0.2">
      <c r="A23" s="501" t="s">
        <v>94</v>
      </c>
      <c r="B23" s="500">
        <v>0</v>
      </c>
      <c r="C23" s="500">
        <v>0</v>
      </c>
      <c r="D23" s="498">
        <v>0</v>
      </c>
      <c r="E23" s="499">
        <v>0</v>
      </c>
      <c r="F23" s="499">
        <v>0</v>
      </c>
      <c r="G23" s="498">
        <v>0</v>
      </c>
      <c r="H23" s="500">
        <v>0</v>
      </c>
      <c r="I23" s="500">
        <v>0</v>
      </c>
      <c r="J23" s="500">
        <v>0</v>
      </c>
      <c r="K23" s="130"/>
      <c r="L23" s="213"/>
      <c r="M23" s="205"/>
      <c r="N23" s="205"/>
      <c r="O23" s="211"/>
      <c r="P23" s="211"/>
      <c r="Q23" s="211"/>
      <c r="R23" s="201"/>
      <c r="S23" s="201"/>
    </row>
    <row r="24" spans="1:19" ht="15" hidden="1" customHeight="1" x14ac:dyDescent="0.2">
      <c r="A24" s="501" t="s">
        <v>95</v>
      </c>
      <c r="B24" s="500">
        <v>0</v>
      </c>
      <c r="C24" s="500">
        <v>0</v>
      </c>
      <c r="D24" s="498">
        <v>0</v>
      </c>
      <c r="E24" s="499">
        <v>0</v>
      </c>
      <c r="F24" s="499">
        <v>0</v>
      </c>
      <c r="G24" s="498">
        <v>0</v>
      </c>
      <c r="H24" s="500">
        <v>0</v>
      </c>
      <c r="I24" s="500">
        <v>0</v>
      </c>
      <c r="J24" s="500">
        <v>0</v>
      </c>
      <c r="K24" s="130"/>
      <c r="L24" s="213"/>
      <c r="M24" s="205"/>
      <c r="N24" s="205"/>
      <c r="O24" s="211"/>
      <c r="P24" s="211"/>
      <c r="Q24" s="211"/>
      <c r="R24" s="201"/>
      <c r="S24" s="201"/>
    </row>
    <row r="25" spans="1:19" ht="15" customHeight="1" x14ac:dyDescent="0.2">
      <c r="A25" s="501" t="s">
        <v>96</v>
      </c>
      <c r="B25" s="500">
        <v>136</v>
      </c>
      <c r="C25" s="500">
        <v>136</v>
      </c>
      <c r="D25" s="498">
        <v>0</v>
      </c>
      <c r="E25" s="499">
        <v>205</v>
      </c>
      <c r="F25" s="469">
        <v>406</v>
      </c>
      <c r="G25" s="498">
        <v>98</v>
      </c>
      <c r="H25" s="500">
        <v>27.9</v>
      </c>
      <c r="I25" s="500">
        <v>55.2</v>
      </c>
      <c r="J25" s="500">
        <v>97.8</v>
      </c>
      <c r="K25" s="398"/>
      <c r="L25" s="213"/>
      <c r="M25" s="205"/>
      <c r="N25" s="205"/>
      <c r="O25" s="211"/>
      <c r="P25" s="211"/>
      <c r="Q25" s="211"/>
      <c r="R25" s="201"/>
      <c r="S25" s="201"/>
    </row>
    <row r="26" spans="1:19" ht="15" customHeight="1" x14ac:dyDescent="0.2">
      <c r="A26" s="474" t="s">
        <v>97</v>
      </c>
      <c r="B26" s="494">
        <v>8.6</v>
      </c>
      <c r="C26" s="494">
        <v>6</v>
      </c>
      <c r="D26" s="494">
        <v>-30.2</v>
      </c>
      <c r="E26" s="495">
        <v>1142</v>
      </c>
      <c r="F26" s="495">
        <v>1111</v>
      </c>
      <c r="G26" s="494">
        <v>-2.7</v>
      </c>
      <c r="H26" s="494">
        <v>9.8000000000000007</v>
      </c>
      <c r="I26" s="494">
        <v>6.7</v>
      </c>
      <c r="J26" s="494">
        <v>-31.6</v>
      </c>
      <c r="K26" s="205"/>
      <c r="L26" s="213"/>
      <c r="M26" s="205"/>
      <c r="N26" s="205"/>
      <c r="O26" s="211"/>
      <c r="P26" s="211"/>
      <c r="Q26" s="211"/>
      <c r="R26" s="201"/>
      <c r="S26" s="201"/>
    </row>
    <row r="27" spans="1:19" ht="15" customHeight="1" x14ac:dyDescent="0.2">
      <c r="A27" s="501" t="s">
        <v>98</v>
      </c>
      <c r="B27" s="500">
        <v>8.6</v>
      </c>
      <c r="C27" s="500">
        <v>6</v>
      </c>
      <c r="D27" s="498">
        <v>-29.8</v>
      </c>
      <c r="E27" s="499">
        <v>1142</v>
      </c>
      <c r="F27" s="499">
        <v>1111</v>
      </c>
      <c r="G27" s="498">
        <v>-2.7</v>
      </c>
      <c r="H27" s="500">
        <v>9.8000000000000007</v>
      </c>
      <c r="I27" s="500">
        <v>6.7</v>
      </c>
      <c r="J27" s="500">
        <v>-31.6</v>
      </c>
      <c r="K27" s="205"/>
      <c r="L27" s="216"/>
      <c r="M27" s="205"/>
      <c r="N27" s="205"/>
      <c r="O27" s="211"/>
      <c r="P27" s="211"/>
      <c r="Q27" s="211"/>
      <c r="R27" s="201"/>
      <c r="S27" s="201"/>
    </row>
    <row r="28" spans="1:19" ht="15" hidden="1" customHeight="1" x14ac:dyDescent="0.2">
      <c r="A28" s="467" t="s">
        <v>99</v>
      </c>
      <c r="B28" s="500">
        <v>0</v>
      </c>
      <c r="C28" s="500">
        <v>0</v>
      </c>
      <c r="D28" s="498">
        <v>0</v>
      </c>
      <c r="E28" s="499">
        <v>0</v>
      </c>
      <c r="F28" s="499">
        <v>0</v>
      </c>
      <c r="G28" s="498">
        <v>0</v>
      </c>
      <c r="H28" s="500">
        <v>0</v>
      </c>
      <c r="I28" s="500">
        <v>0</v>
      </c>
      <c r="J28" s="500">
        <v>0</v>
      </c>
      <c r="K28" s="205"/>
      <c r="L28" s="213"/>
      <c r="M28" s="205"/>
      <c r="N28" s="205"/>
      <c r="O28" s="211"/>
      <c r="P28" s="211"/>
      <c r="Q28" s="211"/>
      <c r="R28" s="201"/>
      <c r="S28" s="201"/>
    </row>
    <row r="29" spans="1:19" ht="15" hidden="1" customHeight="1" x14ac:dyDescent="0.2">
      <c r="A29" s="467" t="s">
        <v>100</v>
      </c>
      <c r="B29" s="500">
        <v>0</v>
      </c>
      <c r="C29" s="500">
        <v>0</v>
      </c>
      <c r="D29" s="498">
        <v>0</v>
      </c>
      <c r="E29" s="499">
        <v>0</v>
      </c>
      <c r="F29" s="499">
        <v>0</v>
      </c>
      <c r="G29" s="498">
        <v>0</v>
      </c>
      <c r="H29" s="500">
        <v>0</v>
      </c>
      <c r="I29" s="500">
        <v>0</v>
      </c>
      <c r="J29" s="500">
        <v>0</v>
      </c>
      <c r="K29" s="205"/>
      <c r="L29" s="213"/>
      <c r="M29" s="205"/>
      <c r="N29" s="205"/>
      <c r="O29" s="211"/>
      <c r="P29" s="211"/>
      <c r="Q29" s="211"/>
      <c r="R29" s="201"/>
      <c r="S29" s="201"/>
    </row>
    <row r="30" spans="1:19" ht="15" hidden="1" customHeight="1" x14ac:dyDescent="0.2">
      <c r="A30" s="467" t="s">
        <v>101</v>
      </c>
      <c r="B30" s="500">
        <v>0</v>
      </c>
      <c r="C30" s="500">
        <v>0</v>
      </c>
      <c r="D30" s="498">
        <v>0</v>
      </c>
      <c r="E30" s="499">
        <v>0</v>
      </c>
      <c r="F30" s="499">
        <v>0</v>
      </c>
      <c r="G30" s="498">
        <v>0</v>
      </c>
      <c r="H30" s="500">
        <v>0</v>
      </c>
      <c r="I30" s="500">
        <v>0</v>
      </c>
      <c r="J30" s="500">
        <v>0</v>
      </c>
      <c r="K30" s="205"/>
      <c r="L30" s="213"/>
      <c r="M30" s="205"/>
      <c r="N30" s="205"/>
      <c r="O30" s="211"/>
      <c r="P30" s="211"/>
      <c r="Q30" s="211"/>
      <c r="R30" s="201"/>
      <c r="S30" s="201"/>
    </row>
    <row r="31" spans="1:19" ht="15" customHeight="1" x14ac:dyDescent="0.2">
      <c r="A31" s="474" t="s">
        <v>102</v>
      </c>
      <c r="B31" s="494">
        <v>16.7</v>
      </c>
      <c r="C31" s="494">
        <v>16.3</v>
      </c>
      <c r="D31" s="494">
        <v>-2.4</v>
      </c>
      <c r="E31" s="495">
        <v>548</v>
      </c>
      <c r="F31" s="495">
        <v>548</v>
      </c>
      <c r="G31" s="494">
        <v>0</v>
      </c>
      <c r="H31" s="494">
        <v>9.1999999999999993</v>
      </c>
      <c r="I31" s="494">
        <v>8.9</v>
      </c>
      <c r="J31" s="494">
        <v>-3.3</v>
      </c>
      <c r="K31" s="205"/>
      <c r="L31" s="213"/>
      <c r="M31" s="205"/>
      <c r="N31" s="205"/>
      <c r="O31" s="211"/>
      <c r="P31" s="211"/>
      <c r="Q31" s="211"/>
      <c r="R31" s="201"/>
      <c r="S31" s="201"/>
    </row>
    <row r="32" spans="1:19" ht="15" customHeight="1" x14ac:dyDescent="0.2">
      <c r="A32" s="501" t="s">
        <v>103</v>
      </c>
      <c r="B32" s="500">
        <v>16.7</v>
      </c>
      <c r="C32" s="500">
        <v>16.3</v>
      </c>
      <c r="D32" s="498">
        <v>-2.4</v>
      </c>
      <c r="E32" s="499">
        <v>548</v>
      </c>
      <c r="F32" s="469">
        <v>548</v>
      </c>
      <c r="G32" s="498">
        <v>0</v>
      </c>
      <c r="H32" s="500">
        <v>9.1999999999999993</v>
      </c>
      <c r="I32" s="500">
        <v>8.9</v>
      </c>
      <c r="J32" s="500">
        <v>-3.3</v>
      </c>
      <c r="K32" s="205"/>
      <c r="L32" s="216"/>
      <c r="M32" s="217"/>
      <c r="N32" s="205"/>
      <c r="O32" s="211"/>
      <c r="P32" s="211"/>
      <c r="Q32" s="211"/>
      <c r="R32" s="201"/>
      <c r="S32" s="201"/>
    </row>
    <row r="33" spans="1:19" ht="15" hidden="1" customHeight="1" x14ac:dyDescent="0.2">
      <c r="A33" s="467" t="s">
        <v>104</v>
      </c>
      <c r="B33" s="500">
        <v>0</v>
      </c>
      <c r="C33" s="500">
        <v>0</v>
      </c>
      <c r="D33" s="498">
        <v>0</v>
      </c>
      <c r="E33" s="499">
        <v>0</v>
      </c>
      <c r="F33" s="499">
        <v>0</v>
      </c>
      <c r="G33" s="498">
        <v>0</v>
      </c>
      <c r="H33" s="500">
        <v>0</v>
      </c>
      <c r="I33" s="500">
        <v>0</v>
      </c>
      <c r="J33" s="500">
        <v>0</v>
      </c>
      <c r="K33" s="205"/>
      <c r="L33" s="213"/>
      <c r="M33" s="205"/>
      <c r="N33" s="205"/>
      <c r="O33" s="201"/>
      <c r="P33" s="201"/>
      <c r="Q33" s="201"/>
      <c r="R33" s="201"/>
      <c r="S33" s="201"/>
    </row>
    <row r="34" spans="1:19" ht="15" hidden="1" customHeight="1" x14ac:dyDescent="0.2">
      <c r="A34" s="467" t="s">
        <v>105</v>
      </c>
      <c r="B34" s="500">
        <v>0</v>
      </c>
      <c r="C34" s="500">
        <v>0</v>
      </c>
      <c r="D34" s="498">
        <v>0</v>
      </c>
      <c r="E34" s="499">
        <v>0</v>
      </c>
      <c r="F34" s="499">
        <v>0</v>
      </c>
      <c r="G34" s="498">
        <v>0</v>
      </c>
      <c r="H34" s="500">
        <v>0</v>
      </c>
      <c r="I34" s="500">
        <v>0</v>
      </c>
      <c r="J34" s="500">
        <v>0</v>
      </c>
      <c r="K34" s="205"/>
      <c r="L34" s="213"/>
      <c r="M34" s="205"/>
      <c r="N34" s="205"/>
      <c r="O34" s="201"/>
      <c r="P34" s="201"/>
      <c r="Q34" s="201"/>
      <c r="R34" s="201"/>
      <c r="S34" s="201"/>
    </row>
    <row r="35" spans="1:19" ht="15" hidden="1" customHeight="1" x14ac:dyDescent="0.2">
      <c r="A35" s="467" t="s">
        <v>106</v>
      </c>
      <c r="B35" s="500">
        <v>0</v>
      </c>
      <c r="C35" s="500">
        <v>0</v>
      </c>
      <c r="D35" s="498">
        <v>0</v>
      </c>
      <c r="E35" s="499">
        <v>0</v>
      </c>
      <c r="F35" s="499">
        <v>0</v>
      </c>
      <c r="G35" s="498">
        <v>0</v>
      </c>
      <c r="H35" s="500">
        <v>0</v>
      </c>
      <c r="I35" s="500">
        <v>0</v>
      </c>
      <c r="J35" s="500">
        <v>0</v>
      </c>
      <c r="K35" s="205"/>
      <c r="L35" s="213"/>
      <c r="M35" s="205"/>
      <c r="N35" s="205"/>
      <c r="O35" s="201"/>
      <c r="P35" s="201"/>
      <c r="Q35" s="201"/>
      <c r="R35" s="201"/>
      <c r="S35" s="201"/>
    </row>
    <row r="36" spans="1:19" ht="15" hidden="1" customHeight="1" x14ac:dyDescent="0.2">
      <c r="A36" s="528" t="s">
        <v>107</v>
      </c>
      <c r="B36" s="529">
        <v>0</v>
      </c>
      <c r="C36" s="529">
        <v>0</v>
      </c>
      <c r="D36" s="529">
        <v>0</v>
      </c>
      <c r="E36" s="530">
        <v>0</v>
      </c>
      <c r="F36" s="530">
        <v>0</v>
      </c>
      <c r="G36" s="529">
        <v>0</v>
      </c>
      <c r="H36" s="529">
        <v>0</v>
      </c>
      <c r="I36" s="529">
        <v>0</v>
      </c>
      <c r="J36" s="529">
        <v>0</v>
      </c>
      <c r="K36" s="205"/>
      <c r="L36" s="213"/>
      <c r="M36" s="205"/>
      <c r="N36" s="205"/>
      <c r="O36" s="201"/>
      <c r="P36" s="201"/>
      <c r="Q36" s="201"/>
      <c r="R36" s="201"/>
      <c r="S36" s="201"/>
    </row>
    <row r="37" spans="1:19" ht="15" hidden="1" customHeight="1" x14ac:dyDescent="0.2">
      <c r="A37" s="467" t="s">
        <v>108</v>
      </c>
      <c r="B37" s="500">
        <v>0</v>
      </c>
      <c r="C37" s="500">
        <v>0</v>
      </c>
      <c r="D37" s="498">
        <v>0</v>
      </c>
      <c r="E37" s="499">
        <v>0</v>
      </c>
      <c r="F37" s="499">
        <v>0</v>
      </c>
      <c r="G37" s="498">
        <v>0</v>
      </c>
      <c r="H37" s="500">
        <v>0</v>
      </c>
      <c r="I37" s="500">
        <v>0</v>
      </c>
      <c r="J37" s="500">
        <v>0</v>
      </c>
      <c r="K37" s="205"/>
      <c r="L37" s="213"/>
      <c r="M37" s="205"/>
      <c r="N37" s="205"/>
      <c r="O37" s="201"/>
      <c r="P37" s="201"/>
      <c r="Q37" s="201"/>
      <c r="R37" s="201"/>
      <c r="S37" s="201"/>
    </row>
    <row r="38" spans="1:19" ht="15" hidden="1" customHeight="1" x14ac:dyDescent="0.2">
      <c r="A38" s="467" t="s">
        <v>109</v>
      </c>
      <c r="B38" s="500">
        <v>0</v>
      </c>
      <c r="C38" s="500">
        <v>0</v>
      </c>
      <c r="D38" s="498">
        <v>0</v>
      </c>
      <c r="E38" s="499">
        <v>0</v>
      </c>
      <c r="F38" s="499">
        <v>0</v>
      </c>
      <c r="G38" s="498">
        <v>0</v>
      </c>
      <c r="H38" s="500">
        <v>0</v>
      </c>
      <c r="I38" s="500">
        <v>0</v>
      </c>
      <c r="J38" s="500">
        <v>0</v>
      </c>
      <c r="K38" s="205"/>
      <c r="L38" s="213"/>
      <c r="M38" s="205"/>
      <c r="N38" s="205"/>
      <c r="O38" s="201"/>
      <c r="P38" s="201"/>
      <c r="Q38" s="201"/>
      <c r="R38" s="201"/>
      <c r="S38" s="201"/>
    </row>
    <row r="39" spans="1:19" ht="15" hidden="1" customHeight="1" x14ac:dyDescent="0.2">
      <c r="A39" s="467" t="s">
        <v>110</v>
      </c>
      <c r="B39" s="500">
        <v>0</v>
      </c>
      <c r="C39" s="500">
        <v>0</v>
      </c>
      <c r="D39" s="498">
        <v>0</v>
      </c>
      <c r="E39" s="499">
        <v>0</v>
      </c>
      <c r="F39" s="499">
        <v>0</v>
      </c>
      <c r="G39" s="498">
        <v>0</v>
      </c>
      <c r="H39" s="500">
        <v>0</v>
      </c>
      <c r="I39" s="500">
        <v>0</v>
      </c>
      <c r="J39" s="500">
        <v>0</v>
      </c>
      <c r="K39" s="205"/>
      <c r="L39" s="213"/>
      <c r="M39" s="205"/>
      <c r="N39" s="205"/>
      <c r="O39" s="201"/>
      <c r="P39" s="201"/>
      <c r="Q39" s="201"/>
      <c r="R39" s="201"/>
      <c r="S39" s="201"/>
    </row>
    <row r="40" spans="1:19" ht="15" customHeight="1" x14ac:dyDescent="0.2">
      <c r="A40" s="474" t="s">
        <v>111</v>
      </c>
      <c r="B40" s="494">
        <v>354.40000000000003</v>
      </c>
      <c r="C40" s="494">
        <v>373.20000000000005</v>
      </c>
      <c r="D40" s="494">
        <v>5.3</v>
      </c>
      <c r="E40" s="495">
        <v>284.50677200902936</v>
      </c>
      <c r="F40" s="495">
        <v>467.58011789924967</v>
      </c>
      <c r="G40" s="494">
        <v>64.3</v>
      </c>
      <c r="H40" s="494">
        <v>100.9</v>
      </c>
      <c r="I40" s="494">
        <v>174.4</v>
      </c>
      <c r="J40" s="494">
        <v>72.8</v>
      </c>
      <c r="K40" s="205"/>
      <c r="L40" s="213"/>
      <c r="M40" s="205"/>
      <c r="N40" s="205"/>
      <c r="O40" s="201"/>
      <c r="P40" s="201"/>
      <c r="Q40" s="201"/>
      <c r="R40" s="201"/>
      <c r="S40" s="201"/>
    </row>
    <row r="41" spans="1:19" ht="15" customHeight="1" x14ac:dyDescent="0.2">
      <c r="A41" s="533" t="s">
        <v>112</v>
      </c>
      <c r="B41" s="504">
        <v>25.299999999999997</v>
      </c>
      <c r="C41" s="504">
        <v>22.3</v>
      </c>
      <c r="D41" s="504">
        <v>-11.9</v>
      </c>
      <c r="E41" s="505">
        <v>749.91304347826087</v>
      </c>
      <c r="F41" s="505">
        <v>699.47982062780261</v>
      </c>
      <c r="G41" s="504">
        <v>-6.7</v>
      </c>
      <c r="H41" s="504">
        <v>19</v>
      </c>
      <c r="I41" s="504">
        <v>15.600000000000001</v>
      </c>
      <c r="J41" s="504">
        <v>-17.899999999999999</v>
      </c>
      <c r="K41" s="205"/>
      <c r="L41" s="213"/>
      <c r="M41" s="205"/>
      <c r="N41" s="205"/>
      <c r="O41" s="201"/>
      <c r="P41" s="201"/>
      <c r="Q41" s="201"/>
      <c r="R41" s="201"/>
      <c r="S41" s="201"/>
    </row>
    <row r="42" spans="1:19" ht="15" customHeight="1" x14ac:dyDescent="0.2">
      <c r="A42" s="583" t="s">
        <v>58</v>
      </c>
      <c r="B42" s="509">
        <v>379.70000000000005</v>
      </c>
      <c r="C42" s="509">
        <v>395.50000000000006</v>
      </c>
      <c r="D42" s="509">
        <v>4.2</v>
      </c>
      <c r="E42" s="510">
        <v>315.51751382670528</v>
      </c>
      <c r="F42" s="510">
        <v>480.65562579013897</v>
      </c>
      <c r="G42" s="509">
        <v>52.3</v>
      </c>
      <c r="H42" s="509">
        <v>119.9</v>
      </c>
      <c r="I42" s="509">
        <v>190</v>
      </c>
      <c r="J42" s="509">
        <v>58.5</v>
      </c>
      <c r="K42" s="205"/>
      <c r="L42" s="213"/>
      <c r="M42" s="205"/>
      <c r="N42" s="205"/>
      <c r="O42" s="201"/>
      <c r="P42" s="201"/>
      <c r="Q42" s="201"/>
      <c r="R42" s="201"/>
      <c r="S42" s="201"/>
    </row>
    <row r="43" spans="1:19" ht="15" customHeight="1" x14ac:dyDescent="0.2">
      <c r="A43" s="135" t="s">
        <v>5</v>
      </c>
      <c r="B43" s="66"/>
      <c r="C43" s="66"/>
      <c r="D43" s="66"/>
      <c r="E43" s="66"/>
      <c r="F43" s="66"/>
      <c r="G43" s="66"/>
      <c r="H43" s="66"/>
      <c r="I43" s="66"/>
      <c r="J43" s="66"/>
    </row>
    <row r="44" spans="1:19" ht="15" customHeight="1" x14ac:dyDescent="0.2">
      <c r="A44" s="135" t="s">
        <v>6</v>
      </c>
      <c r="B44" s="66"/>
      <c r="C44" s="66"/>
      <c r="D44" s="66"/>
      <c r="E44" s="66"/>
      <c r="F44" s="66"/>
      <c r="G44" s="66"/>
      <c r="H44" s="66"/>
      <c r="I44" s="66"/>
      <c r="J44" s="66"/>
    </row>
    <row r="49" ht="6.7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1180599999999998" right="0.51180599999999998" top="0.78750000000000009" bottom="0.78750000000000009" header="0.5" footer="0.5"/>
  <pageSetup paperSize="9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51"/>
  <sheetViews>
    <sheetView zoomScale="90" zoomScaleNormal="90" workbookViewId="0">
      <pane xSplit="1" ySplit="7" topLeftCell="B8" activePane="bottomRight" state="frozen"/>
      <selection pane="topRight"/>
      <selection pane="bottomLeft"/>
      <selection pane="bottomRight" sqref="A1:J44"/>
    </sheetView>
  </sheetViews>
  <sheetFormatPr defaultColWidth="11.42578125" defaultRowHeight="20.100000000000001" customHeight="1" x14ac:dyDescent="0.2"/>
  <cols>
    <col min="1" max="1" width="19.140625" style="1" customWidth="1"/>
    <col min="2" max="3" width="11.28515625" style="1" customWidth="1"/>
    <col min="4" max="4" width="9.5703125" style="1" customWidth="1"/>
    <col min="5" max="6" width="11.28515625" style="1" customWidth="1"/>
    <col min="7" max="7" width="9.28515625" style="1" customWidth="1"/>
    <col min="8" max="9" width="11.28515625" style="1" customWidth="1"/>
    <col min="10" max="10" width="9.140625" style="1" customWidth="1"/>
    <col min="11" max="22" width="8.42578125" style="1" customWidth="1"/>
    <col min="23" max="26" width="7.7109375" style="1" customWidth="1"/>
    <col min="27" max="236" width="11.42578125" style="1" customWidth="1"/>
  </cols>
  <sheetData>
    <row r="1" spans="1:26" ht="38.25" customHeight="1" x14ac:dyDescent="0.2">
      <c r="A1" s="680"/>
      <c r="B1" s="680"/>
      <c r="C1" s="680"/>
      <c r="D1" s="680"/>
      <c r="E1" s="680"/>
      <c r="F1" s="680"/>
      <c r="G1" s="680"/>
      <c r="H1" s="680"/>
      <c r="I1" s="680"/>
      <c r="J1" s="680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190"/>
      <c r="X1" s="190"/>
      <c r="Y1" s="190"/>
      <c r="Z1" s="190"/>
    </row>
    <row r="2" spans="1:26" ht="15.6" customHeight="1" x14ac:dyDescent="0.2">
      <c r="A2" s="680"/>
      <c r="B2" s="680"/>
      <c r="C2" s="680"/>
      <c r="D2" s="680"/>
      <c r="E2" s="680"/>
      <c r="F2" s="680"/>
      <c r="G2" s="680"/>
      <c r="H2" s="680"/>
      <c r="I2" s="680"/>
      <c r="J2" s="680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18"/>
      <c r="X2" s="18"/>
      <c r="Y2" s="18"/>
      <c r="Z2" s="18"/>
    </row>
    <row r="3" spans="1:26" ht="15.6" customHeight="1" x14ac:dyDescent="0.2">
      <c r="A3" s="680"/>
      <c r="B3" s="680"/>
      <c r="C3" s="680"/>
      <c r="D3" s="680"/>
      <c r="E3" s="680"/>
      <c r="F3" s="680"/>
      <c r="G3" s="680"/>
      <c r="H3" s="680"/>
      <c r="I3" s="680"/>
      <c r="J3" s="680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18"/>
      <c r="X3" s="18"/>
      <c r="Y3" s="18"/>
      <c r="Z3" s="18"/>
    </row>
    <row r="4" spans="1:26" ht="15.6" customHeight="1" x14ac:dyDescent="0.2">
      <c r="A4" s="680"/>
      <c r="B4" s="680"/>
      <c r="C4" s="680"/>
      <c r="D4" s="680"/>
      <c r="E4" s="680"/>
      <c r="F4" s="680"/>
      <c r="G4" s="680"/>
      <c r="H4" s="680"/>
      <c r="I4" s="680"/>
      <c r="J4" s="680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22"/>
      <c r="X4" s="22"/>
      <c r="Y4" s="22"/>
      <c r="Z4" s="22"/>
    </row>
    <row r="5" spans="1:26" ht="24.6" customHeight="1" x14ac:dyDescent="0.2">
      <c r="A5" s="713" t="s">
        <v>65</v>
      </c>
      <c r="B5" s="715" t="s">
        <v>66</v>
      </c>
      <c r="C5" s="715"/>
      <c r="D5" s="715"/>
      <c r="E5" s="713" t="s">
        <v>67</v>
      </c>
      <c r="F5" s="713"/>
      <c r="G5" s="713"/>
      <c r="H5" s="715" t="s">
        <v>68</v>
      </c>
      <c r="I5" s="715"/>
      <c r="J5" s="71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22"/>
      <c r="X5" s="22"/>
      <c r="Y5" s="22"/>
      <c r="Z5" s="22"/>
    </row>
    <row r="6" spans="1:26" ht="20.100000000000001" customHeight="1" x14ac:dyDescent="0.2">
      <c r="A6" s="713"/>
      <c r="B6" s="586" t="s">
        <v>2</v>
      </c>
      <c r="C6" s="586" t="s">
        <v>4</v>
      </c>
      <c r="D6" s="586" t="s">
        <v>69</v>
      </c>
      <c r="E6" s="586" t="s">
        <v>2</v>
      </c>
      <c r="F6" s="586" t="s">
        <v>4</v>
      </c>
      <c r="G6" s="586" t="s">
        <v>69</v>
      </c>
      <c r="H6" s="586" t="s">
        <v>2</v>
      </c>
      <c r="I6" s="586" t="s">
        <v>4</v>
      </c>
      <c r="J6" s="586" t="s">
        <v>69</v>
      </c>
      <c r="K6" s="191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39"/>
      <c r="X6" s="39"/>
      <c r="Y6" s="39"/>
      <c r="Z6" s="39"/>
    </row>
    <row r="7" spans="1:26" ht="20.100000000000001" customHeight="1" x14ac:dyDescent="0.2">
      <c r="A7" s="714"/>
      <c r="B7" s="587" t="s">
        <v>70</v>
      </c>
      <c r="C7" s="588" t="s">
        <v>71</v>
      </c>
      <c r="D7" s="589" t="s">
        <v>72</v>
      </c>
      <c r="E7" s="590" t="s">
        <v>73</v>
      </c>
      <c r="F7" s="589" t="s">
        <v>74</v>
      </c>
      <c r="G7" s="590" t="s">
        <v>75</v>
      </c>
      <c r="H7" s="589" t="s">
        <v>76</v>
      </c>
      <c r="I7" s="590" t="s">
        <v>77</v>
      </c>
      <c r="J7" s="588" t="s">
        <v>78</v>
      </c>
      <c r="K7" s="568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18"/>
      <c r="X7" s="18"/>
      <c r="Y7" s="18"/>
      <c r="Z7" s="18"/>
    </row>
    <row r="8" spans="1:26" ht="15.6" customHeight="1" x14ac:dyDescent="0.2">
      <c r="A8" s="474" t="s">
        <v>79</v>
      </c>
      <c r="B8" s="475">
        <v>14.5</v>
      </c>
      <c r="C8" s="475">
        <v>32.799999999999997</v>
      </c>
      <c r="D8" s="475">
        <v>126.2</v>
      </c>
      <c r="E8" s="476">
        <v>810.95172413793102</v>
      </c>
      <c r="F8" s="476">
        <v>1119.5396341463413</v>
      </c>
      <c r="G8" s="475">
        <v>38.1</v>
      </c>
      <c r="H8" s="475">
        <v>11.8</v>
      </c>
      <c r="I8" s="475">
        <v>36.700000000000003</v>
      </c>
      <c r="J8" s="475">
        <v>211</v>
      </c>
      <c r="K8" s="221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193"/>
      <c r="X8" s="193"/>
      <c r="Y8" s="193"/>
      <c r="Z8" s="193"/>
    </row>
    <row r="9" spans="1:26" ht="15.6" hidden="1" customHeight="1" x14ac:dyDescent="0.2">
      <c r="A9" s="467" t="s">
        <v>80</v>
      </c>
      <c r="B9" s="468">
        <v>0</v>
      </c>
      <c r="C9" s="468">
        <v>0</v>
      </c>
      <c r="D9" s="468">
        <v>0</v>
      </c>
      <c r="E9" s="469">
        <v>0</v>
      </c>
      <c r="F9" s="469">
        <v>0</v>
      </c>
      <c r="G9" s="470">
        <v>0</v>
      </c>
      <c r="H9" s="468">
        <v>0</v>
      </c>
      <c r="I9" s="468">
        <v>0</v>
      </c>
      <c r="J9" s="468">
        <v>0</v>
      </c>
      <c r="K9" s="222"/>
      <c r="L9" s="75"/>
      <c r="M9" s="75"/>
      <c r="N9" s="223"/>
      <c r="O9" s="223"/>
      <c r="P9" s="223"/>
      <c r="Q9" s="223"/>
      <c r="R9" s="223"/>
      <c r="S9" s="223"/>
      <c r="T9" s="223"/>
      <c r="U9" s="223"/>
      <c r="V9" s="223"/>
      <c r="W9" s="22"/>
      <c r="X9" s="22"/>
      <c r="Y9" s="22"/>
      <c r="Z9" s="22"/>
    </row>
    <row r="10" spans="1:26" ht="15.6" hidden="1" customHeight="1" x14ac:dyDescent="0.2">
      <c r="A10" s="467" t="s">
        <v>81</v>
      </c>
      <c r="B10" s="468">
        <v>0</v>
      </c>
      <c r="C10" s="468">
        <v>0</v>
      </c>
      <c r="D10" s="468">
        <v>0</v>
      </c>
      <c r="E10" s="469">
        <v>0</v>
      </c>
      <c r="F10" s="469">
        <v>0</v>
      </c>
      <c r="G10" s="470">
        <v>0</v>
      </c>
      <c r="H10" s="468">
        <v>0</v>
      </c>
      <c r="I10" s="468">
        <v>0</v>
      </c>
      <c r="J10" s="468">
        <v>0</v>
      </c>
      <c r="K10" s="222"/>
      <c r="L10" s="75"/>
      <c r="M10" s="75"/>
      <c r="N10" s="223"/>
      <c r="O10" s="223"/>
      <c r="P10" s="223"/>
      <c r="Q10" s="223"/>
      <c r="R10" s="223"/>
      <c r="S10" s="223"/>
      <c r="T10" s="223"/>
      <c r="U10" s="223"/>
      <c r="V10" s="223"/>
      <c r="W10" s="22"/>
      <c r="X10" s="22"/>
      <c r="Y10" s="22"/>
      <c r="Z10" s="22"/>
    </row>
    <row r="11" spans="1:26" ht="15.6" hidden="1" customHeight="1" x14ac:dyDescent="0.2">
      <c r="A11" s="467" t="s">
        <v>82</v>
      </c>
      <c r="B11" s="468">
        <v>0</v>
      </c>
      <c r="C11" s="468">
        <v>0</v>
      </c>
      <c r="D11" s="468">
        <v>0</v>
      </c>
      <c r="E11" s="469">
        <v>0</v>
      </c>
      <c r="F11" s="469">
        <v>0</v>
      </c>
      <c r="G11" s="470">
        <v>0</v>
      </c>
      <c r="H11" s="468">
        <v>0</v>
      </c>
      <c r="I11" s="468">
        <v>0</v>
      </c>
      <c r="J11" s="468">
        <v>0</v>
      </c>
      <c r="K11" s="222"/>
      <c r="L11" s="75"/>
      <c r="M11" s="75"/>
      <c r="N11" s="223"/>
      <c r="O11" s="223"/>
      <c r="P11" s="223"/>
      <c r="Q11" s="223"/>
      <c r="R11" s="223"/>
      <c r="S11" s="223"/>
      <c r="T11" s="223"/>
      <c r="U11" s="223"/>
      <c r="V11" s="223"/>
      <c r="W11" s="22"/>
      <c r="X11" s="22"/>
      <c r="Y11" s="22"/>
      <c r="Z11" s="22"/>
    </row>
    <row r="12" spans="1:26" ht="15.6" customHeight="1" x14ac:dyDescent="0.2">
      <c r="A12" s="467" t="s">
        <v>83</v>
      </c>
      <c r="B12" s="549">
        <v>2.7</v>
      </c>
      <c r="C12" s="549">
        <v>2.7</v>
      </c>
      <c r="D12" s="549">
        <v>0</v>
      </c>
      <c r="E12" s="502">
        <v>900</v>
      </c>
      <c r="F12" s="502">
        <v>899.99999999999989</v>
      </c>
      <c r="G12" s="470">
        <v>0</v>
      </c>
      <c r="H12" s="468">
        <v>2.4</v>
      </c>
      <c r="I12" s="468">
        <v>2.4</v>
      </c>
      <c r="J12" s="468">
        <v>0</v>
      </c>
      <c r="K12" s="222"/>
      <c r="L12" s="75"/>
      <c r="M12" s="75"/>
      <c r="N12" s="223"/>
      <c r="O12" s="223"/>
      <c r="P12" s="223"/>
      <c r="Q12" s="223"/>
      <c r="R12" s="223"/>
      <c r="S12" s="223"/>
      <c r="T12" s="223"/>
      <c r="U12" s="223"/>
      <c r="V12" s="223"/>
      <c r="W12" s="22"/>
      <c r="X12" s="22"/>
      <c r="Y12" s="22"/>
      <c r="Z12" s="22"/>
    </row>
    <row r="13" spans="1:26" ht="15.6" hidden="1" customHeight="1" x14ac:dyDescent="0.2">
      <c r="A13" s="467" t="s">
        <v>84</v>
      </c>
      <c r="B13" s="468">
        <v>0</v>
      </c>
      <c r="C13" s="468">
        <v>0</v>
      </c>
      <c r="D13" s="468">
        <v>0</v>
      </c>
      <c r="E13" s="469">
        <v>0</v>
      </c>
      <c r="F13" s="469">
        <v>0</v>
      </c>
      <c r="G13" s="470">
        <v>0</v>
      </c>
      <c r="H13" s="468">
        <v>0</v>
      </c>
      <c r="I13" s="468">
        <v>0</v>
      </c>
      <c r="J13" s="468">
        <v>0</v>
      </c>
      <c r="K13" s="222"/>
      <c r="L13" s="75"/>
      <c r="M13" s="75"/>
      <c r="N13" s="223"/>
      <c r="O13" s="223"/>
      <c r="P13" s="223"/>
      <c r="Q13" s="223"/>
      <c r="R13" s="223"/>
      <c r="S13" s="223"/>
      <c r="T13" s="223"/>
      <c r="U13" s="223"/>
      <c r="V13" s="223"/>
      <c r="W13" s="22"/>
      <c r="X13" s="22"/>
      <c r="Y13" s="22"/>
      <c r="Z13" s="22"/>
    </row>
    <row r="14" spans="1:26" ht="15.6" customHeight="1" x14ac:dyDescent="0.2">
      <c r="A14" s="467" t="s">
        <v>85</v>
      </c>
      <c r="B14" s="468">
        <v>4.2</v>
      </c>
      <c r="C14" s="468">
        <v>4.2</v>
      </c>
      <c r="D14" s="468">
        <v>0</v>
      </c>
      <c r="E14" s="469">
        <v>636</v>
      </c>
      <c r="F14" s="469">
        <v>635</v>
      </c>
      <c r="G14" s="470">
        <v>-0.2</v>
      </c>
      <c r="H14" s="468">
        <v>2.7</v>
      </c>
      <c r="I14" s="468">
        <v>2.7</v>
      </c>
      <c r="J14" s="468">
        <v>0</v>
      </c>
      <c r="K14" s="222"/>
      <c r="L14" s="75"/>
      <c r="M14" s="75"/>
      <c r="N14" s="223"/>
      <c r="O14" s="223"/>
      <c r="P14" s="223"/>
      <c r="Q14" s="223"/>
      <c r="R14" s="223"/>
      <c r="S14" s="223"/>
      <c r="T14" s="223"/>
      <c r="U14" s="223"/>
      <c r="V14" s="223"/>
      <c r="W14" s="22"/>
      <c r="X14" s="22"/>
      <c r="Y14" s="22"/>
      <c r="Z14" s="22"/>
    </row>
    <row r="15" spans="1:26" ht="15.6" customHeight="1" x14ac:dyDescent="0.2">
      <c r="A15" s="467" t="s">
        <v>86</v>
      </c>
      <c r="B15" s="468">
        <v>7.6</v>
      </c>
      <c r="C15" s="468">
        <v>25.9</v>
      </c>
      <c r="D15" s="468">
        <v>240.8</v>
      </c>
      <c r="E15" s="469">
        <v>876</v>
      </c>
      <c r="F15" s="469">
        <v>1221</v>
      </c>
      <c r="G15" s="470">
        <v>39.4</v>
      </c>
      <c r="H15" s="468">
        <v>6.7</v>
      </c>
      <c r="I15" s="468">
        <v>31.6</v>
      </c>
      <c r="J15" s="468">
        <v>371.6</v>
      </c>
      <c r="K15" s="222"/>
      <c r="L15" s="75"/>
      <c r="M15" s="75"/>
      <c r="N15" s="223"/>
      <c r="O15" s="223"/>
      <c r="P15" s="223"/>
      <c r="Q15" s="223"/>
      <c r="R15" s="223"/>
      <c r="S15" s="223"/>
      <c r="T15" s="223"/>
      <c r="U15" s="223"/>
      <c r="V15" s="223"/>
      <c r="W15" s="22"/>
      <c r="X15" s="22"/>
      <c r="Y15" s="22"/>
      <c r="Z15" s="22"/>
    </row>
    <row r="16" spans="1:26" ht="15.6" customHeight="1" x14ac:dyDescent="0.2">
      <c r="A16" s="474" t="s">
        <v>87</v>
      </c>
      <c r="B16" s="475">
        <v>398.1</v>
      </c>
      <c r="C16" s="475">
        <v>398.6</v>
      </c>
      <c r="D16" s="475">
        <v>0.1</v>
      </c>
      <c r="E16" s="476">
        <v>261.37553378548103</v>
      </c>
      <c r="F16" s="476">
        <v>407.353236327145</v>
      </c>
      <c r="G16" s="475">
        <v>55.8</v>
      </c>
      <c r="H16" s="475">
        <v>104.10000000000001</v>
      </c>
      <c r="I16" s="475">
        <v>162.30000000000001</v>
      </c>
      <c r="J16" s="475">
        <v>55.9</v>
      </c>
      <c r="K16" s="221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193"/>
      <c r="X16" s="193"/>
      <c r="Y16" s="193"/>
      <c r="Z16" s="193"/>
    </row>
    <row r="17" spans="1:26" ht="15.6" customHeight="1" x14ac:dyDescent="0.2">
      <c r="A17" s="467" t="s">
        <v>88</v>
      </c>
      <c r="B17" s="468">
        <v>18.2</v>
      </c>
      <c r="C17" s="468">
        <v>18.100000000000001</v>
      </c>
      <c r="D17" s="468">
        <v>-0.5</v>
      </c>
      <c r="E17" s="469">
        <v>483.00000000000006</v>
      </c>
      <c r="F17" s="469">
        <v>520</v>
      </c>
      <c r="G17" s="470">
        <v>7.7</v>
      </c>
      <c r="H17" s="468">
        <v>8.8000000000000007</v>
      </c>
      <c r="I17" s="468">
        <v>9.4</v>
      </c>
      <c r="J17" s="468">
        <v>6.8</v>
      </c>
      <c r="K17" s="222"/>
      <c r="L17" s="75"/>
      <c r="M17" s="75"/>
      <c r="N17" s="223"/>
      <c r="O17" s="223"/>
      <c r="P17" s="223"/>
      <c r="Q17" s="223"/>
      <c r="R17" s="223"/>
      <c r="S17" s="223"/>
      <c r="T17" s="223"/>
      <c r="U17" s="223"/>
      <c r="V17" s="223"/>
      <c r="W17" s="22"/>
      <c r="X17" s="22"/>
      <c r="Y17" s="22"/>
      <c r="Z17" s="22"/>
    </row>
    <row r="18" spans="1:26" ht="15.6" customHeight="1" x14ac:dyDescent="0.2">
      <c r="A18" s="467" t="s">
        <v>89</v>
      </c>
      <c r="B18" s="468">
        <v>189.9</v>
      </c>
      <c r="C18" s="468">
        <v>190.5</v>
      </c>
      <c r="D18" s="468">
        <v>0.3</v>
      </c>
      <c r="E18" s="469">
        <v>290</v>
      </c>
      <c r="F18" s="469">
        <v>398</v>
      </c>
      <c r="G18" s="470">
        <v>37.200000000000003</v>
      </c>
      <c r="H18" s="468">
        <v>55.1</v>
      </c>
      <c r="I18" s="468">
        <v>75.8</v>
      </c>
      <c r="J18" s="468">
        <v>37.6</v>
      </c>
      <c r="K18" s="222"/>
      <c r="L18" s="75"/>
      <c r="M18" s="75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15.6" hidden="1" customHeight="1" x14ac:dyDescent="0.2">
      <c r="A19" s="467" t="s">
        <v>90</v>
      </c>
      <c r="B19" s="468">
        <v>0</v>
      </c>
      <c r="C19" s="468">
        <v>0</v>
      </c>
      <c r="D19" s="468">
        <v>0</v>
      </c>
      <c r="E19" s="469">
        <v>0</v>
      </c>
      <c r="F19" s="469">
        <v>0</v>
      </c>
      <c r="G19" s="470">
        <v>0</v>
      </c>
      <c r="H19" s="468">
        <v>0</v>
      </c>
      <c r="I19" s="468">
        <v>0</v>
      </c>
      <c r="J19" s="468">
        <v>0</v>
      </c>
      <c r="K19" s="222"/>
      <c r="L19" s="75"/>
      <c r="M19" s="75"/>
      <c r="N19" s="223"/>
      <c r="O19" s="223"/>
      <c r="P19" s="223"/>
      <c r="Q19" s="223"/>
      <c r="R19" s="223"/>
      <c r="S19" s="223"/>
      <c r="T19" s="223"/>
      <c r="U19" s="223"/>
      <c r="V19" s="223"/>
      <c r="W19" s="22"/>
      <c r="X19" s="22"/>
      <c r="Y19" s="22"/>
      <c r="Z19" s="22"/>
    </row>
    <row r="20" spans="1:26" ht="15.6" hidden="1" customHeight="1" x14ac:dyDescent="0.2">
      <c r="A20" s="467" t="s">
        <v>91</v>
      </c>
      <c r="B20" s="468">
        <v>0</v>
      </c>
      <c r="C20" s="468">
        <v>0</v>
      </c>
      <c r="D20" s="468">
        <v>0</v>
      </c>
      <c r="E20" s="469">
        <v>0</v>
      </c>
      <c r="F20" s="469">
        <v>0</v>
      </c>
      <c r="G20" s="470">
        <v>0</v>
      </c>
      <c r="H20" s="468">
        <v>0</v>
      </c>
      <c r="I20" s="468">
        <v>0</v>
      </c>
      <c r="J20" s="468">
        <v>0</v>
      </c>
      <c r="K20" s="222"/>
      <c r="L20" s="75"/>
      <c r="M20" s="75"/>
      <c r="N20" s="223"/>
      <c r="O20" s="223"/>
      <c r="P20" s="223"/>
      <c r="Q20" s="223"/>
      <c r="R20" s="223"/>
      <c r="S20" s="223"/>
      <c r="T20" s="223"/>
      <c r="U20" s="223"/>
      <c r="V20" s="223"/>
      <c r="W20" s="22"/>
      <c r="X20" s="22"/>
      <c r="Y20" s="22"/>
      <c r="Z20" s="22"/>
    </row>
    <row r="21" spans="1:26" ht="15.6" hidden="1" customHeight="1" x14ac:dyDescent="0.2">
      <c r="A21" s="467" t="s">
        <v>92</v>
      </c>
      <c r="B21" s="468">
        <v>0</v>
      </c>
      <c r="C21" s="468">
        <v>0</v>
      </c>
      <c r="D21" s="468">
        <v>0</v>
      </c>
      <c r="E21" s="469">
        <v>0</v>
      </c>
      <c r="F21" s="469">
        <v>0</v>
      </c>
      <c r="G21" s="470">
        <v>0</v>
      </c>
      <c r="H21" s="468">
        <v>0</v>
      </c>
      <c r="I21" s="468">
        <v>0</v>
      </c>
      <c r="J21" s="468">
        <v>0</v>
      </c>
      <c r="K21" s="222"/>
      <c r="L21" s="75"/>
      <c r="M21" s="75"/>
      <c r="N21" s="223"/>
      <c r="O21" s="223"/>
      <c r="P21" s="223"/>
      <c r="Q21" s="223"/>
      <c r="R21" s="223"/>
      <c r="S21" s="223"/>
      <c r="T21" s="223"/>
      <c r="U21" s="223"/>
      <c r="V21" s="223"/>
      <c r="W21" s="22"/>
      <c r="X21" s="22"/>
      <c r="Y21" s="22"/>
      <c r="Z21" s="22"/>
    </row>
    <row r="22" spans="1:26" ht="15.6" hidden="1" customHeight="1" x14ac:dyDescent="0.2">
      <c r="A22" s="467" t="s">
        <v>93</v>
      </c>
      <c r="B22" s="468">
        <v>0</v>
      </c>
      <c r="C22" s="468">
        <v>0</v>
      </c>
      <c r="D22" s="468">
        <v>0</v>
      </c>
      <c r="E22" s="469">
        <v>0</v>
      </c>
      <c r="F22" s="469">
        <v>0</v>
      </c>
      <c r="G22" s="470">
        <v>0</v>
      </c>
      <c r="H22" s="468">
        <v>0</v>
      </c>
      <c r="I22" s="468">
        <v>0</v>
      </c>
      <c r="J22" s="468">
        <v>0</v>
      </c>
      <c r="K22" s="222"/>
      <c r="L22" s="75"/>
      <c r="M22" s="75"/>
      <c r="N22" s="223"/>
      <c r="O22" s="223"/>
      <c r="P22" s="223"/>
      <c r="Q22" s="223"/>
      <c r="R22" s="223"/>
      <c r="S22" s="223"/>
      <c r="T22" s="223"/>
      <c r="U22" s="223"/>
      <c r="V22" s="223"/>
      <c r="W22" s="22"/>
      <c r="X22" s="22"/>
      <c r="Y22" s="22"/>
      <c r="Z22" s="22"/>
    </row>
    <row r="23" spans="1:26" ht="15.6" hidden="1" customHeight="1" x14ac:dyDescent="0.2">
      <c r="A23" s="467" t="s">
        <v>94</v>
      </c>
      <c r="B23" s="468">
        <v>0</v>
      </c>
      <c r="C23" s="468">
        <v>0</v>
      </c>
      <c r="D23" s="468">
        <v>0</v>
      </c>
      <c r="E23" s="469">
        <v>0</v>
      </c>
      <c r="F23" s="469">
        <v>0</v>
      </c>
      <c r="G23" s="470">
        <v>0</v>
      </c>
      <c r="H23" s="468">
        <v>0</v>
      </c>
      <c r="I23" s="468">
        <v>0</v>
      </c>
      <c r="J23" s="468">
        <v>0</v>
      </c>
      <c r="K23" s="222"/>
      <c r="L23" s="75"/>
      <c r="M23" s="75"/>
      <c r="N23" s="223"/>
      <c r="O23" s="223"/>
      <c r="P23" s="223"/>
      <c r="Q23" s="223"/>
      <c r="R23" s="223"/>
      <c r="S23" s="223"/>
      <c r="T23" s="223"/>
      <c r="U23" s="223"/>
      <c r="V23" s="223"/>
      <c r="W23" s="22"/>
      <c r="X23" s="22"/>
      <c r="Y23" s="22"/>
      <c r="Z23" s="22"/>
    </row>
    <row r="24" spans="1:26" ht="15.6" hidden="1" customHeight="1" x14ac:dyDescent="0.2">
      <c r="A24" s="467" t="s">
        <v>95</v>
      </c>
      <c r="B24" s="468">
        <v>0</v>
      </c>
      <c r="C24" s="468">
        <v>0</v>
      </c>
      <c r="D24" s="468">
        <v>0</v>
      </c>
      <c r="E24" s="469">
        <v>0</v>
      </c>
      <c r="F24" s="469">
        <v>0</v>
      </c>
      <c r="G24" s="470">
        <v>0</v>
      </c>
      <c r="H24" s="468">
        <v>0</v>
      </c>
      <c r="I24" s="468">
        <v>0</v>
      </c>
      <c r="J24" s="468">
        <v>0</v>
      </c>
      <c r="K24" s="222"/>
      <c r="L24" s="75"/>
      <c r="M24" s="75"/>
      <c r="N24" s="223"/>
      <c r="O24" s="223"/>
      <c r="P24" s="223"/>
      <c r="Q24" s="223"/>
      <c r="R24" s="223"/>
      <c r="S24" s="223"/>
      <c r="T24" s="223"/>
      <c r="U24" s="223"/>
      <c r="V24" s="223"/>
      <c r="W24" s="22"/>
      <c r="X24" s="22"/>
      <c r="Y24" s="22"/>
      <c r="Z24" s="22"/>
    </row>
    <row r="25" spans="1:26" ht="15.6" customHeight="1" x14ac:dyDescent="0.2">
      <c r="A25" s="467" t="s">
        <v>96</v>
      </c>
      <c r="B25" s="468">
        <v>190</v>
      </c>
      <c r="C25" s="468">
        <v>190</v>
      </c>
      <c r="D25" s="468">
        <v>0</v>
      </c>
      <c r="E25" s="469">
        <v>211.53684210526316</v>
      </c>
      <c r="F25" s="469">
        <v>406</v>
      </c>
      <c r="G25" s="470">
        <v>91.9</v>
      </c>
      <c r="H25" s="468">
        <v>40.200000000000003</v>
      </c>
      <c r="I25" s="468">
        <v>77.099999999999994</v>
      </c>
      <c r="J25" s="468">
        <v>91.8</v>
      </c>
      <c r="K25" s="222"/>
      <c r="L25" s="75"/>
      <c r="M25" s="75"/>
      <c r="N25" s="223"/>
      <c r="O25" s="223"/>
      <c r="P25" s="223"/>
      <c r="Q25" s="223"/>
      <c r="R25" s="223"/>
      <c r="S25" s="223"/>
      <c r="T25" s="223"/>
      <c r="U25" s="223"/>
      <c r="V25" s="223"/>
      <c r="W25" s="22"/>
      <c r="X25" s="22"/>
      <c r="Y25" s="22"/>
      <c r="Z25" s="22"/>
    </row>
    <row r="26" spans="1:26" ht="15.6" customHeight="1" x14ac:dyDescent="0.2">
      <c r="A26" s="474" t="s">
        <v>97</v>
      </c>
      <c r="B26" s="475">
        <v>68.400000000000006</v>
      </c>
      <c r="C26" s="475">
        <v>58.5</v>
      </c>
      <c r="D26" s="475">
        <v>-14.5</v>
      </c>
      <c r="E26" s="476">
        <v>2234.1520467836253</v>
      </c>
      <c r="F26" s="476">
        <v>2314.4752136752136</v>
      </c>
      <c r="G26" s="475">
        <v>3.6</v>
      </c>
      <c r="H26" s="475">
        <v>152.80000000000001</v>
      </c>
      <c r="I26" s="475">
        <v>135.4</v>
      </c>
      <c r="J26" s="475">
        <v>-11.4</v>
      </c>
      <c r="K26" s="221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193"/>
      <c r="X26" s="193"/>
      <c r="Y26" s="193"/>
      <c r="Z26" s="193"/>
    </row>
    <row r="27" spans="1:26" ht="15.6" customHeight="1" x14ac:dyDescent="0.2">
      <c r="A27" s="467" t="s">
        <v>98</v>
      </c>
      <c r="B27" s="468">
        <v>10.8</v>
      </c>
      <c r="C27" s="468">
        <v>8.1999999999999993</v>
      </c>
      <c r="D27" s="468">
        <v>-24.1</v>
      </c>
      <c r="E27" s="469">
        <v>1417.4074074074074</v>
      </c>
      <c r="F27" s="469">
        <v>1500.8292682926829</v>
      </c>
      <c r="G27" s="470">
        <v>5.9</v>
      </c>
      <c r="H27" s="468">
        <v>15.3</v>
      </c>
      <c r="I27" s="468">
        <v>12.3</v>
      </c>
      <c r="J27" s="468">
        <v>-19.600000000000001</v>
      </c>
      <c r="K27" s="222"/>
      <c r="L27" s="75"/>
      <c r="M27" s="75"/>
      <c r="N27" s="223"/>
      <c r="O27" s="223"/>
      <c r="P27" s="223"/>
      <c r="Q27" s="223"/>
      <c r="R27" s="223"/>
      <c r="S27" s="223"/>
      <c r="T27" s="223"/>
      <c r="U27" s="223"/>
      <c r="V27" s="223"/>
      <c r="W27" s="22"/>
      <c r="X27" s="22"/>
      <c r="Y27" s="22"/>
      <c r="Z27" s="22"/>
    </row>
    <row r="28" spans="1:26" ht="15.6" customHeight="1" x14ac:dyDescent="0.2">
      <c r="A28" s="467" t="s">
        <v>99</v>
      </c>
      <c r="B28" s="468">
        <v>0.5</v>
      </c>
      <c r="C28" s="468">
        <v>0</v>
      </c>
      <c r="D28" s="468">
        <v>-100</v>
      </c>
      <c r="E28" s="469">
        <v>2100</v>
      </c>
      <c r="F28" s="469">
        <v>0</v>
      </c>
      <c r="G28" s="470">
        <v>-100</v>
      </c>
      <c r="H28" s="468">
        <v>1.1000000000000001</v>
      </c>
      <c r="I28" s="468">
        <v>0</v>
      </c>
      <c r="J28" s="468">
        <v>-100</v>
      </c>
      <c r="K28" s="222"/>
      <c r="L28" s="75"/>
      <c r="M28" s="75"/>
      <c r="N28" s="223"/>
      <c r="O28" s="223"/>
      <c r="P28" s="223"/>
      <c r="Q28" s="223"/>
      <c r="R28" s="223"/>
      <c r="S28" s="223"/>
      <c r="T28" s="223"/>
      <c r="U28" s="223"/>
      <c r="V28" s="223"/>
      <c r="W28" s="22"/>
      <c r="X28" s="22"/>
      <c r="Y28" s="22"/>
      <c r="Z28" s="22"/>
    </row>
    <row r="29" spans="1:26" ht="15.6" customHeight="1" x14ac:dyDescent="0.2">
      <c r="A29" s="467" t="s">
        <v>100</v>
      </c>
      <c r="B29" s="468">
        <v>47.2</v>
      </c>
      <c r="C29" s="468">
        <v>40</v>
      </c>
      <c r="D29" s="468">
        <v>-15.3</v>
      </c>
      <c r="E29" s="469">
        <v>2340</v>
      </c>
      <c r="F29" s="469">
        <v>2400</v>
      </c>
      <c r="G29" s="470">
        <v>2.6</v>
      </c>
      <c r="H29" s="468">
        <v>110.4</v>
      </c>
      <c r="I29" s="468">
        <v>96</v>
      </c>
      <c r="J29" s="468">
        <v>-13</v>
      </c>
      <c r="K29" s="222"/>
      <c r="L29" s="75"/>
      <c r="M29" s="75"/>
      <c r="N29" s="223"/>
      <c r="O29" s="223"/>
      <c r="P29" s="223"/>
      <c r="Q29" s="223"/>
      <c r="R29" s="223"/>
      <c r="S29" s="223"/>
      <c r="T29" s="223"/>
      <c r="U29" s="223"/>
      <c r="V29" s="223"/>
      <c r="W29" s="22"/>
      <c r="X29" s="22"/>
      <c r="Y29" s="22"/>
      <c r="Z29" s="22"/>
    </row>
    <row r="30" spans="1:26" ht="15.6" customHeight="1" x14ac:dyDescent="0.2">
      <c r="A30" s="467" t="s">
        <v>101</v>
      </c>
      <c r="B30" s="468">
        <v>9.9</v>
      </c>
      <c r="C30" s="468">
        <v>10.3</v>
      </c>
      <c r="D30" s="468">
        <v>4</v>
      </c>
      <c r="E30" s="469">
        <v>2627.272727272727</v>
      </c>
      <c r="F30" s="469">
        <v>2630.0970873786405</v>
      </c>
      <c r="G30" s="470">
        <v>0.1</v>
      </c>
      <c r="H30" s="468">
        <v>26</v>
      </c>
      <c r="I30" s="468">
        <v>27.1</v>
      </c>
      <c r="J30" s="468">
        <v>4.2</v>
      </c>
      <c r="K30" s="222"/>
      <c r="L30" s="75"/>
      <c r="M30" s="75"/>
      <c r="N30" s="223"/>
      <c r="O30" s="223"/>
      <c r="P30" s="223"/>
      <c r="Q30" s="223"/>
      <c r="R30" s="223"/>
      <c r="S30" s="223"/>
      <c r="T30" s="223"/>
      <c r="U30" s="223"/>
      <c r="V30" s="223"/>
      <c r="W30" s="22"/>
      <c r="X30" s="22"/>
      <c r="Y30" s="22"/>
      <c r="Z30" s="22"/>
    </row>
    <row r="31" spans="1:26" ht="15.6" customHeight="1" x14ac:dyDescent="0.2">
      <c r="A31" s="474" t="s">
        <v>102</v>
      </c>
      <c r="B31" s="475">
        <v>206.79999999999998</v>
      </c>
      <c r="C31" s="475">
        <v>205.5</v>
      </c>
      <c r="D31" s="475">
        <v>-0.6</v>
      </c>
      <c r="E31" s="476">
        <v>1646.1658607350098</v>
      </c>
      <c r="F31" s="476">
        <v>1538.5766423357663</v>
      </c>
      <c r="G31" s="475">
        <v>-6.5</v>
      </c>
      <c r="H31" s="475">
        <v>340.3</v>
      </c>
      <c r="I31" s="475">
        <v>316.2</v>
      </c>
      <c r="J31" s="475">
        <v>-7.1</v>
      </c>
      <c r="K31" s="221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193"/>
      <c r="X31" s="193"/>
      <c r="Y31" s="193"/>
      <c r="Z31" s="193"/>
    </row>
    <row r="32" spans="1:26" ht="15.6" customHeight="1" x14ac:dyDescent="0.2">
      <c r="A32" s="467" t="s">
        <v>103</v>
      </c>
      <c r="B32" s="468">
        <v>151.5</v>
      </c>
      <c r="C32" s="468">
        <v>150.10000000000002</v>
      </c>
      <c r="D32" s="468">
        <v>-0.9</v>
      </c>
      <c r="E32" s="469">
        <v>1481.5082508250825</v>
      </c>
      <c r="F32" s="469">
        <v>1331.5709526982009</v>
      </c>
      <c r="G32" s="470">
        <v>-10.1</v>
      </c>
      <c r="H32" s="468">
        <v>224.4</v>
      </c>
      <c r="I32" s="468">
        <v>199.9</v>
      </c>
      <c r="J32" s="468">
        <v>-10.9</v>
      </c>
      <c r="K32" s="222"/>
      <c r="L32" s="75"/>
      <c r="M32" s="75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5.6" customHeight="1" x14ac:dyDescent="0.2">
      <c r="A33" s="467" t="s">
        <v>104</v>
      </c>
      <c r="B33" s="468">
        <v>4.5999999999999996</v>
      </c>
      <c r="C33" s="468">
        <v>4.7</v>
      </c>
      <c r="D33" s="468">
        <v>2.2000000000000002</v>
      </c>
      <c r="E33" s="469">
        <v>1135</v>
      </c>
      <c r="F33" s="469">
        <v>1171</v>
      </c>
      <c r="G33" s="470">
        <v>3.2</v>
      </c>
      <c r="H33" s="468">
        <v>5.2</v>
      </c>
      <c r="I33" s="468">
        <v>5.5</v>
      </c>
      <c r="J33" s="468">
        <v>5.8</v>
      </c>
      <c r="K33" s="222"/>
      <c r="L33" s="75"/>
      <c r="M33" s="75"/>
      <c r="N33" s="223"/>
      <c r="O33" s="223"/>
      <c r="P33" s="223"/>
      <c r="Q33" s="223"/>
      <c r="R33" s="223"/>
      <c r="S33" s="223"/>
      <c r="T33" s="223"/>
      <c r="U33" s="223"/>
      <c r="V33" s="223"/>
      <c r="W33" s="22"/>
      <c r="X33" s="22"/>
      <c r="Y33" s="22"/>
      <c r="Z33" s="22"/>
    </row>
    <row r="34" spans="1:26" ht="15.6" customHeight="1" x14ac:dyDescent="0.2">
      <c r="A34" s="467" t="s">
        <v>105</v>
      </c>
      <c r="B34" s="468">
        <v>0.6</v>
      </c>
      <c r="C34" s="468">
        <v>0.6</v>
      </c>
      <c r="D34" s="468">
        <v>0</v>
      </c>
      <c r="E34" s="469">
        <v>896.00000000000011</v>
      </c>
      <c r="F34" s="469">
        <v>975</v>
      </c>
      <c r="G34" s="470">
        <v>8.8000000000000007</v>
      </c>
      <c r="H34" s="468">
        <v>0.5</v>
      </c>
      <c r="I34" s="468">
        <v>0.6</v>
      </c>
      <c r="J34" s="468">
        <v>20</v>
      </c>
      <c r="K34" s="222"/>
      <c r="L34" s="75"/>
      <c r="M34" s="75"/>
      <c r="N34" s="223"/>
      <c r="O34" s="223"/>
      <c r="P34" s="223"/>
      <c r="Q34" s="223"/>
      <c r="R34" s="223"/>
      <c r="S34" s="223"/>
      <c r="T34" s="223"/>
      <c r="U34" s="223"/>
      <c r="V34" s="223"/>
      <c r="W34" s="22"/>
      <c r="X34" s="22"/>
      <c r="Y34" s="22"/>
      <c r="Z34" s="22"/>
    </row>
    <row r="35" spans="1:26" ht="15.6" customHeight="1" x14ac:dyDescent="0.2">
      <c r="A35" s="467" t="s">
        <v>106</v>
      </c>
      <c r="B35" s="468">
        <v>50.1</v>
      </c>
      <c r="C35" s="468">
        <v>50.1</v>
      </c>
      <c r="D35" s="468">
        <v>0</v>
      </c>
      <c r="E35" s="469">
        <v>2200</v>
      </c>
      <c r="F35" s="469">
        <v>2200</v>
      </c>
      <c r="G35" s="470">
        <v>0</v>
      </c>
      <c r="H35" s="468">
        <v>110.2</v>
      </c>
      <c r="I35" s="468">
        <v>110.2</v>
      </c>
      <c r="J35" s="468">
        <v>0</v>
      </c>
      <c r="K35" s="222"/>
      <c r="L35" s="75"/>
      <c r="M35" s="75"/>
      <c r="N35" s="223"/>
      <c r="O35" s="223"/>
      <c r="P35" s="223"/>
      <c r="Q35" s="223"/>
      <c r="R35" s="223"/>
      <c r="S35" s="223"/>
      <c r="T35" s="223"/>
      <c r="U35" s="223"/>
      <c r="V35" s="223"/>
      <c r="W35" s="22"/>
      <c r="X35" s="22"/>
      <c r="Y35" s="22"/>
      <c r="Z35" s="22"/>
    </row>
    <row r="36" spans="1:26" ht="15.6" customHeight="1" x14ac:dyDescent="0.2">
      <c r="A36" s="474" t="s">
        <v>107</v>
      </c>
      <c r="B36" s="475">
        <v>221.40000000000003</v>
      </c>
      <c r="C36" s="475">
        <v>208.5</v>
      </c>
      <c r="D36" s="475">
        <v>-5.8</v>
      </c>
      <c r="E36" s="476">
        <v>1659.5998193315265</v>
      </c>
      <c r="F36" s="476">
        <v>1356.9208633093526</v>
      </c>
      <c r="G36" s="475">
        <v>-18.2</v>
      </c>
      <c r="H36" s="475">
        <v>367.4</v>
      </c>
      <c r="I36" s="475">
        <v>282.90000000000003</v>
      </c>
      <c r="J36" s="475">
        <v>-23</v>
      </c>
      <c r="K36" s="221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193"/>
      <c r="X36" s="193"/>
      <c r="Y36" s="193"/>
      <c r="Z36" s="193"/>
    </row>
    <row r="37" spans="1:26" ht="15.6" customHeight="1" x14ac:dyDescent="0.2">
      <c r="A37" s="467" t="s">
        <v>108</v>
      </c>
      <c r="B37" s="468">
        <v>151.30000000000001</v>
      </c>
      <c r="C37" s="468">
        <v>141.1</v>
      </c>
      <c r="D37" s="468">
        <v>-6.7</v>
      </c>
      <c r="E37" s="469">
        <v>1683.4064771976205</v>
      </c>
      <c r="F37" s="469">
        <v>1320.243798724309</v>
      </c>
      <c r="G37" s="470">
        <v>-21.6</v>
      </c>
      <c r="H37" s="468">
        <v>254.7</v>
      </c>
      <c r="I37" s="468">
        <v>186.3</v>
      </c>
      <c r="J37" s="468">
        <v>-26.9</v>
      </c>
      <c r="K37" s="222"/>
      <c r="L37" s="75"/>
      <c r="M37" s="75"/>
      <c r="N37" s="223"/>
      <c r="O37" s="223"/>
      <c r="P37" s="223"/>
      <c r="Q37" s="223"/>
      <c r="R37" s="223"/>
      <c r="S37" s="223"/>
      <c r="T37" s="223"/>
      <c r="U37" s="223"/>
      <c r="V37" s="75"/>
      <c r="W37" s="22"/>
      <c r="X37" s="22"/>
      <c r="Y37" s="22"/>
      <c r="Z37" s="22"/>
    </row>
    <row r="38" spans="1:26" ht="15.6" customHeight="1" x14ac:dyDescent="0.2">
      <c r="A38" s="467" t="s">
        <v>109</v>
      </c>
      <c r="B38" s="468">
        <v>30.8</v>
      </c>
      <c r="C38" s="468">
        <v>34.400000000000006</v>
      </c>
      <c r="D38" s="468">
        <v>11.7</v>
      </c>
      <c r="E38" s="469">
        <v>1802.7759740259739</v>
      </c>
      <c r="F38" s="469">
        <v>1566.4127906976744</v>
      </c>
      <c r="G38" s="470">
        <v>-13.1</v>
      </c>
      <c r="H38" s="468">
        <v>55.5</v>
      </c>
      <c r="I38" s="468">
        <v>53.9</v>
      </c>
      <c r="J38" s="468">
        <v>-2.9</v>
      </c>
      <c r="K38" s="222"/>
      <c r="L38" s="75"/>
      <c r="M38" s="75"/>
      <c r="N38" s="223"/>
      <c r="O38" s="223"/>
      <c r="P38" s="223"/>
      <c r="Q38" s="223"/>
      <c r="R38" s="223"/>
      <c r="S38" s="223"/>
      <c r="T38" s="223"/>
      <c r="U38" s="223"/>
      <c r="V38" s="223"/>
      <c r="W38" s="22"/>
      <c r="X38" s="22"/>
      <c r="Y38" s="22"/>
      <c r="Z38" s="22"/>
    </row>
    <row r="39" spans="1:26" ht="15.6" customHeight="1" x14ac:dyDescent="0.2">
      <c r="A39" s="467" t="s">
        <v>110</v>
      </c>
      <c r="B39" s="468">
        <v>39.299999999999997</v>
      </c>
      <c r="C39" s="468">
        <v>33</v>
      </c>
      <c r="D39" s="468">
        <v>-16</v>
      </c>
      <c r="E39" s="469">
        <v>1455.7379134860053</v>
      </c>
      <c r="F39" s="469">
        <v>1295.3636363636363</v>
      </c>
      <c r="G39" s="470">
        <v>-11</v>
      </c>
      <c r="H39" s="468">
        <v>57.2</v>
      </c>
      <c r="I39" s="468">
        <v>42.7</v>
      </c>
      <c r="J39" s="468">
        <v>-25.3</v>
      </c>
      <c r="K39" s="222"/>
      <c r="L39" s="75"/>
      <c r="M39" s="75"/>
      <c r="N39" s="223"/>
      <c r="O39" s="223"/>
      <c r="P39" s="223"/>
      <c r="Q39" s="223"/>
      <c r="R39" s="223"/>
      <c r="S39" s="223"/>
      <c r="T39" s="223"/>
      <c r="U39" s="223"/>
      <c r="V39" s="223"/>
      <c r="W39" s="22"/>
      <c r="X39" s="22"/>
      <c r="Y39" s="22"/>
      <c r="Z39" s="22"/>
    </row>
    <row r="40" spans="1:26" ht="15.6" customHeight="1" x14ac:dyDescent="0.2">
      <c r="A40" s="474" t="s">
        <v>111</v>
      </c>
      <c r="B40" s="475">
        <v>412.6</v>
      </c>
      <c r="C40" s="475">
        <v>431.40000000000003</v>
      </c>
      <c r="D40" s="475">
        <v>4.5999999999999996</v>
      </c>
      <c r="E40" s="476">
        <v>280.68928744546776</v>
      </c>
      <c r="F40" s="476">
        <v>461.50185442744549</v>
      </c>
      <c r="G40" s="475">
        <v>64.400000000000006</v>
      </c>
      <c r="H40" s="475">
        <v>115.9</v>
      </c>
      <c r="I40" s="475">
        <v>199</v>
      </c>
      <c r="J40" s="475">
        <v>71.7</v>
      </c>
      <c r="K40" s="221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193"/>
      <c r="X40" s="193"/>
      <c r="Y40" s="193"/>
      <c r="Z40" s="193"/>
    </row>
    <row r="41" spans="1:26" ht="15.6" customHeight="1" x14ac:dyDescent="0.2">
      <c r="A41" s="533" t="s">
        <v>112</v>
      </c>
      <c r="B41" s="540">
        <v>496.6</v>
      </c>
      <c r="C41" s="540">
        <v>472.5</v>
      </c>
      <c r="D41" s="540">
        <v>-4.9000000000000004</v>
      </c>
      <c r="E41" s="541">
        <v>1733.142368103101</v>
      </c>
      <c r="F41" s="541">
        <v>1554.4810582010582</v>
      </c>
      <c r="G41" s="540">
        <v>-10.3</v>
      </c>
      <c r="H41" s="540">
        <v>860.5</v>
      </c>
      <c r="I41" s="540">
        <v>734.5</v>
      </c>
      <c r="J41" s="540">
        <v>-14.6</v>
      </c>
      <c r="K41" s="221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193"/>
      <c r="X41" s="193"/>
      <c r="Y41" s="193"/>
      <c r="Z41" s="193"/>
    </row>
    <row r="42" spans="1:26" ht="15.6" customHeight="1" x14ac:dyDescent="0.2">
      <c r="A42" s="537" t="s">
        <v>58</v>
      </c>
      <c r="B42" s="538">
        <v>909.2</v>
      </c>
      <c r="C42" s="538">
        <v>903.90000000000009</v>
      </c>
      <c r="D42" s="538">
        <v>-0.6</v>
      </c>
      <c r="E42" s="539">
        <v>1074.0111086669599</v>
      </c>
      <c r="F42" s="539">
        <v>1032.8401371833168</v>
      </c>
      <c r="G42" s="538">
        <v>-3.8</v>
      </c>
      <c r="H42" s="538">
        <v>976.4</v>
      </c>
      <c r="I42" s="538">
        <v>933.5</v>
      </c>
      <c r="J42" s="538">
        <v>-4.4000000000000004</v>
      </c>
      <c r="K42" s="221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193"/>
      <c r="X42" s="193"/>
      <c r="Y42" s="193"/>
      <c r="Z42" s="193"/>
    </row>
    <row r="43" spans="1:26" ht="15.6" customHeight="1" x14ac:dyDescent="0.2">
      <c r="A43" s="17" t="s">
        <v>5</v>
      </c>
      <c r="B43" s="22"/>
      <c r="C43" s="22"/>
      <c r="D43" s="22"/>
      <c r="E43" s="22"/>
      <c r="F43" s="22"/>
      <c r="G43" s="22"/>
      <c r="H43" s="22"/>
      <c r="I43" s="22"/>
      <c r="J43" s="22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"/>
      <c r="X43" s="22"/>
      <c r="Y43" s="22"/>
      <c r="Z43" s="22"/>
    </row>
    <row r="44" spans="1:26" ht="15.6" customHeight="1" x14ac:dyDescent="0.2">
      <c r="A44" s="17" t="s">
        <v>6</v>
      </c>
      <c r="B44" s="22"/>
      <c r="C44" s="22"/>
      <c r="D44" s="22"/>
      <c r="E44" s="22"/>
      <c r="F44" s="22"/>
      <c r="G44" s="22"/>
      <c r="H44" s="22"/>
      <c r="I44" s="22"/>
      <c r="J44" s="22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"/>
      <c r="X44" s="22"/>
      <c r="Y44" s="22"/>
      <c r="Z44" s="22"/>
    </row>
    <row r="45" spans="1:26" ht="20.100000000000001" customHeigh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ht="20.100000000000001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ht="20.100000000000001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20.100000000000001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20.100000000000001" customHeight="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20.100000000000001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ht="20.100000000000001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45"/>
  <sheetViews>
    <sheetView zoomScale="90" zoomScaleNormal="90" workbookViewId="0">
      <pane xSplit="1" ySplit="7" topLeftCell="B8" activePane="bottomRight" state="frozen"/>
      <selection pane="topRight"/>
      <selection pane="bottomLeft"/>
      <selection pane="bottomRight" activeCell="P21" sqref="P21"/>
    </sheetView>
  </sheetViews>
  <sheetFormatPr defaultColWidth="11.42578125" defaultRowHeight="12.75" customHeight="1" x14ac:dyDescent="0.2"/>
  <cols>
    <col min="1" max="1" width="20.85546875" style="199" customWidth="1"/>
    <col min="2" max="2" width="11.28515625" style="199" customWidth="1"/>
    <col min="3" max="3" width="18.85546875" style="199" customWidth="1"/>
    <col min="4" max="4" width="11" style="199" customWidth="1"/>
    <col min="5" max="6" width="11.28515625" style="199" customWidth="1"/>
    <col min="7" max="7" width="12.140625" style="199" customWidth="1"/>
    <col min="8" max="8" width="11.28515625" style="199" customWidth="1"/>
    <col min="9" max="9" width="12.5703125" style="199" customWidth="1"/>
    <col min="10" max="10" width="11.140625" style="199" customWidth="1"/>
    <col min="11" max="11" width="8.28515625" style="199" customWidth="1"/>
    <col min="12" max="12" width="6.28515625" style="199" customWidth="1"/>
    <col min="13" max="231" width="11.42578125" style="199" customWidth="1"/>
  </cols>
  <sheetData>
    <row r="1" spans="1:17" ht="38.25" customHeight="1" x14ac:dyDescent="0.2">
      <c r="A1" s="691"/>
      <c r="B1" s="691"/>
      <c r="C1" s="691"/>
      <c r="D1" s="691"/>
      <c r="E1" s="691"/>
      <c r="F1" s="691"/>
      <c r="G1" s="691"/>
      <c r="H1" s="691"/>
      <c r="I1" s="691"/>
      <c r="J1" s="691"/>
    </row>
    <row r="2" spans="1:17" ht="15" customHeight="1" x14ac:dyDescent="0.2">
      <c r="A2" s="691"/>
      <c r="B2" s="691"/>
      <c r="C2" s="691"/>
      <c r="D2" s="691"/>
      <c r="E2" s="691"/>
      <c r="F2" s="691"/>
      <c r="G2" s="691"/>
      <c r="H2" s="691"/>
      <c r="I2" s="691"/>
      <c r="J2" s="691"/>
    </row>
    <row r="3" spans="1:17" ht="15" customHeight="1" x14ac:dyDescent="0.2">
      <c r="A3" s="691"/>
      <c r="B3" s="691"/>
      <c r="C3" s="691"/>
      <c r="D3" s="691"/>
      <c r="E3" s="691"/>
      <c r="F3" s="691"/>
      <c r="G3" s="691"/>
      <c r="H3" s="691"/>
      <c r="I3" s="691"/>
      <c r="J3" s="691"/>
    </row>
    <row r="4" spans="1:17" ht="15" customHeight="1" x14ac:dyDescent="0.2">
      <c r="A4" s="691"/>
      <c r="B4" s="691"/>
      <c r="C4" s="691"/>
      <c r="D4" s="691"/>
      <c r="E4" s="691"/>
      <c r="F4" s="691"/>
      <c r="G4" s="691"/>
      <c r="H4" s="691"/>
      <c r="I4" s="691"/>
      <c r="J4" s="691"/>
    </row>
    <row r="5" spans="1:17" ht="19.5" customHeight="1" x14ac:dyDescent="0.2">
      <c r="A5" s="712" t="s">
        <v>65</v>
      </c>
      <c r="B5" s="709" t="s">
        <v>66</v>
      </c>
      <c r="C5" s="709"/>
      <c r="D5" s="709"/>
      <c r="E5" s="710" t="s">
        <v>67</v>
      </c>
      <c r="F5" s="710"/>
      <c r="G5" s="710"/>
      <c r="H5" s="709" t="s">
        <v>68</v>
      </c>
      <c r="I5" s="709"/>
      <c r="J5" s="709"/>
    </row>
    <row r="6" spans="1:17" ht="19.5" customHeight="1" x14ac:dyDescent="0.2">
      <c r="A6" s="716"/>
      <c r="B6" s="573" t="s">
        <v>2</v>
      </c>
      <c r="C6" s="574" t="s">
        <v>4</v>
      </c>
      <c r="D6" s="574" t="s">
        <v>69</v>
      </c>
      <c r="E6" s="574" t="s">
        <v>2</v>
      </c>
      <c r="F6" s="574" t="s">
        <v>4</v>
      </c>
      <c r="G6" s="574" t="s">
        <v>69</v>
      </c>
      <c r="H6" s="574" t="s">
        <v>2</v>
      </c>
      <c r="I6" s="574" t="s">
        <v>4</v>
      </c>
      <c r="J6" s="575" t="s">
        <v>69</v>
      </c>
      <c r="L6" s="68"/>
    </row>
    <row r="7" spans="1:17" ht="19.5" customHeight="1" x14ac:dyDescent="0.2">
      <c r="A7" s="717"/>
      <c r="B7" s="585" t="s">
        <v>70</v>
      </c>
      <c r="C7" s="578" t="s">
        <v>71</v>
      </c>
      <c r="D7" s="579" t="s">
        <v>72</v>
      </c>
      <c r="E7" s="577" t="s">
        <v>73</v>
      </c>
      <c r="F7" s="577" t="s">
        <v>74</v>
      </c>
      <c r="G7" s="578" t="s">
        <v>75</v>
      </c>
      <c r="H7" s="579" t="s">
        <v>76</v>
      </c>
      <c r="I7" s="577" t="s">
        <v>77</v>
      </c>
      <c r="J7" s="577" t="s">
        <v>78</v>
      </c>
      <c r="K7" s="580"/>
      <c r="L7" s="68"/>
    </row>
    <row r="8" spans="1:17" ht="15" customHeight="1" x14ac:dyDescent="0.2">
      <c r="A8" s="493" t="s">
        <v>79</v>
      </c>
      <c r="B8" s="591">
        <v>4.3</v>
      </c>
      <c r="C8" s="516">
        <v>4.5</v>
      </c>
      <c r="D8" s="516">
        <v>4.7</v>
      </c>
      <c r="E8" s="517">
        <v>1163.4883720930234</v>
      </c>
      <c r="F8" s="517">
        <v>1095.1999999999998</v>
      </c>
      <c r="G8" s="516">
        <v>-5.9</v>
      </c>
      <c r="H8" s="516">
        <v>5</v>
      </c>
      <c r="I8" s="516">
        <v>4.9000000000000004</v>
      </c>
      <c r="J8" s="516">
        <v>-2</v>
      </c>
      <c r="K8" s="205"/>
      <c r="L8" s="201"/>
    </row>
    <row r="9" spans="1:17" ht="15" hidden="1" customHeight="1" x14ac:dyDescent="0.2">
      <c r="A9" s="124" t="s">
        <v>80</v>
      </c>
      <c r="B9" s="172">
        <v>0</v>
      </c>
      <c r="C9" s="127">
        <v>0</v>
      </c>
      <c r="D9" s="125">
        <v>0</v>
      </c>
      <c r="E9" s="126">
        <v>0</v>
      </c>
      <c r="F9" s="126">
        <v>0</v>
      </c>
      <c r="G9" s="125">
        <v>0</v>
      </c>
      <c r="H9" s="127">
        <v>0</v>
      </c>
      <c r="I9" s="127">
        <v>0</v>
      </c>
      <c r="J9" s="127">
        <v>0</v>
      </c>
      <c r="K9" s="205"/>
      <c r="L9" s="201"/>
    </row>
    <row r="10" spans="1:17" ht="15" customHeight="1" x14ac:dyDescent="0.2">
      <c r="A10" s="128" t="s">
        <v>81</v>
      </c>
      <c r="B10" s="172">
        <v>3.3</v>
      </c>
      <c r="C10" s="127">
        <v>3.3</v>
      </c>
      <c r="D10" s="125">
        <v>0</v>
      </c>
      <c r="E10" s="126">
        <v>1260</v>
      </c>
      <c r="F10" s="170">
        <v>1160</v>
      </c>
      <c r="G10" s="125">
        <v>-7.9</v>
      </c>
      <c r="H10" s="127">
        <v>4.2</v>
      </c>
      <c r="I10" s="127">
        <v>3.8</v>
      </c>
      <c r="J10" s="127">
        <v>-9.5</v>
      </c>
      <c r="K10" s="214"/>
      <c r="L10" s="201"/>
      <c r="Q10" s="204"/>
    </row>
    <row r="11" spans="1:17" ht="15" hidden="1" customHeight="1" x14ac:dyDescent="0.2">
      <c r="A11" s="128" t="s">
        <v>82</v>
      </c>
      <c r="B11" s="172">
        <v>0</v>
      </c>
      <c r="C11" s="172">
        <v>0</v>
      </c>
      <c r="D11" s="125">
        <v>0</v>
      </c>
      <c r="E11" s="170">
        <v>0</v>
      </c>
      <c r="F11" s="126">
        <v>0</v>
      </c>
      <c r="G11" s="125">
        <v>0</v>
      </c>
      <c r="H11" s="127">
        <v>0</v>
      </c>
      <c r="I11" s="127">
        <v>0</v>
      </c>
      <c r="J11" s="127">
        <v>0</v>
      </c>
      <c r="K11" s="205"/>
      <c r="L11" s="201"/>
      <c r="Q11" s="204"/>
    </row>
    <row r="12" spans="1:17" ht="15" hidden="1" customHeight="1" x14ac:dyDescent="0.2">
      <c r="A12" s="128" t="s">
        <v>83</v>
      </c>
      <c r="B12" s="172">
        <v>0</v>
      </c>
      <c r="C12" s="127">
        <v>0</v>
      </c>
      <c r="D12" s="125">
        <v>0</v>
      </c>
      <c r="E12" s="126">
        <v>0</v>
      </c>
      <c r="F12" s="126">
        <v>0</v>
      </c>
      <c r="G12" s="125">
        <v>0</v>
      </c>
      <c r="H12" s="127">
        <v>0</v>
      </c>
      <c r="I12" s="127">
        <v>0</v>
      </c>
      <c r="J12" s="127">
        <v>0</v>
      </c>
      <c r="K12" s="205"/>
      <c r="L12" s="201"/>
      <c r="Q12" s="204"/>
    </row>
    <row r="13" spans="1:17" ht="15" customHeight="1" x14ac:dyDescent="0.2">
      <c r="A13" s="128" t="s">
        <v>84</v>
      </c>
      <c r="B13" s="172">
        <v>1</v>
      </c>
      <c r="C13" s="127">
        <v>1.2</v>
      </c>
      <c r="D13" s="125">
        <v>20</v>
      </c>
      <c r="E13" s="126">
        <v>845</v>
      </c>
      <c r="F13" s="126">
        <v>917</v>
      </c>
      <c r="G13" s="125">
        <v>8.5</v>
      </c>
      <c r="H13" s="127">
        <v>0.8</v>
      </c>
      <c r="I13" s="127">
        <v>1.1000000000000001</v>
      </c>
      <c r="J13" s="127">
        <v>37.5</v>
      </c>
      <c r="K13" s="226"/>
      <c r="L13" s="201"/>
      <c r="Q13" s="204"/>
    </row>
    <row r="14" spans="1:17" ht="15" hidden="1" customHeight="1" x14ac:dyDescent="0.2">
      <c r="A14" s="128" t="s">
        <v>85</v>
      </c>
      <c r="B14" s="172">
        <v>0</v>
      </c>
      <c r="C14" s="127">
        <v>0</v>
      </c>
      <c r="D14" s="125">
        <v>0</v>
      </c>
      <c r="E14" s="126">
        <v>0</v>
      </c>
      <c r="F14" s="126">
        <v>0</v>
      </c>
      <c r="G14" s="125">
        <v>0</v>
      </c>
      <c r="H14" s="127">
        <v>0</v>
      </c>
      <c r="I14" s="127">
        <v>0</v>
      </c>
      <c r="J14" s="127">
        <v>0</v>
      </c>
      <c r="K14" s="205"/>
      <c r="L14" s="201"/>
      <c r="Q14" s="204"/>
    </row>
    <row r="15" spans="1:17" ht="15" hidden="1" customHeight="1" x14ac:dyDescent="0.2">
      <c r="A15" s="128" t="s">
        <v>86</v>
      </c>
      <c r="B15" s="172">
        <v>0</v>
      </c>
      <c r="C15" s="127">
        <v>0</v>
      </c>
      <c r="D15" s="125">
        <v>0</v>
      </c>
      <c r="E15" s="126">
        <v>0</v>
      </c>
      <c r="F15" s="126">
        <v>0</v>
      </c>
      <c r="G15" s="125">
        <v>0</v>
      </c>
      <c r="H15" s="127">
        <v>0</v>
      </c>
      <c r="I15" s="127">
        <v>0</v>
      </c>
      <c r="J15" s="127">
        <v>0</v>
      </c>
      <c r="K15" s="205"/>
      <c r="L15" s="201"/>
      <c r="Q15" s="204"/>
    </row>
    <row r="16" spans="1:17" ht="15" customHeight="1" x14ac:dyDescent="0.2">
      <c r="A16" s="493" t="s">
        <v>87</v>
      </c>
      <c r="B16" s="516">
        <v>48.099999999999994</v>
      </c>
      <c r="C16" s="516">
        <v>52.099999999999994</v>
      </c>
      <c r="D16" s="516">
        <v>8.3000000000000007</v>
      </c>
      <c r="E16" s="517">
        <v>1165.7318090000001</v>
      </c>
      <c r="F16" s="517">
        <v>1399.9059500959695</v>
      </c>
      <c r="G16" s="516">
        <v>20.100000000000001</v>
      </c>
      <c r="H16" s="516">
        <v>53</v>
      </c>
      <c r="I16" s="516">
        <v>72.900000000000006</v>
      </c>
      <c r="J16" s="516">
        <v>37.5</v>
      </c>
      <c r="K16" s="205"/>
      <c r="L16" s="201"/>
      <c r="Q16" s="204"/>
    </row>
    <row r="17" spans="1:17" ht="15" hidden="1" customHeight="1" x14ac:dyDescent="0.2">
      <c r="A17" s="128" t="s">
        <v>88</v>
      </c>
      <c r="B17" s="172">
        <v>0</v>
      </c>
      <c r="C17" s="127">
        <v>0</v>
      </c>
      <c r="D17" s="125">
        <v>0</v>
      </c>
      <c r="E17" s="126">
        <v>0</v>
      </c>
      <c r="F17" s="126">
        <v>0</v>
      </c>
      <c r="G17" s="125">
        <v>0</v>
      </c>
      <c r="H17" s="127">
        <v>0</v>
      </c>
      <c r="I17" s="127">
        <v>0</v>
      </c>
      <c r="J17" s="127">
        <v>0</v>
      </c>
      <c r="K17" s="205"/>
      <c r="L17" s="201"/>
      <c r="Q17" s="204"/>
    </row>
    <row r="18" spans="1:17" ht="15" hidden="1" customHeight="1" x14ac:dyDescent="0.2">
      <c r="A18" s="128" t="s">
        <v>89</v>
      </c>
      <c r="B18" s="172">
        <v>0</v>
      </c>
      <c r="C18" s="127">
        <v>0</v>
      </c>
      <c r="D18" s="125">
        <v>0</v>
      </c>
      <c r="E18" s="126">
        <v>0</v>
      </c>
      <c r="F18" s="126">
        <v>0</v>
      </c>
      <c r="G18" s="125">
        <v>0</v>
      </c>
      <c r="H18" s="127">
        <v>0</v>
      </c>
      <c r="I18" s="127">
        <v>0</v>
      </c>
      <c r="J18" s="127">
        <v>0</v>
      </c>
      <c r="K18" s="205"/>
      <c r="L18" s="201"/>
      <c r="Q18" s="204"/>
    </row>
    <row r="19" spans="1:17" ht="15" customHeight="1" x14ac:dyDescent="0.2">
      <c r="A19" s="128" t="s">
        <v>90</v>
      </c>
      <c r="B19" s="172">
        <v>4.9000000000000004</v>
      </c>
      <c r="C19" s="127">
        <v>4.7</v>
      </c>
      <c r="D19" s="125">
        <v>-4.0999999999999996</v>
      </c>
      <c r="E19" s="126">
        <v>671</v>
      </c>
      <c r="F19" s="170">
        <v>669</v>
      </c>
      <c r="G19" s="125">
        <v>-0.3</v>
      </c>
      <c r="H19" s="127">
        <v>3.3</v>
      </c>
      <c r="I19" s="127">
        <v>3.1</v>
      </c>
      <c r="J19" s="127">
        <v>-6.1</v>
      </c>
      <c r="K19" s="205"/>
      <c r="L19" s="201"/>
      <c r="Q19" s="204"/>
    </row>
    <row r="20" spans="1:17" ht="15" hidden="1" customHeight="1" x14ac:dyDescent="0.2">
      <c r="A20" s="128" t="s">
        <v>91</v>
      </c>
      <c r="B20" s="172">
        <v>0</v>
      </c>
      <c r="C20" s="127">
        <v>0</v>
      </c>
      <c r="D20" s="125">
        <v>0</v>
      </c>
      <c r="E20" s="126">
        <v>0</v>
      </c>
      <c r="F20" s="170">
        <v>0</v>
      </c>
      <c r="G20" s="125">
        <v>0</v>
      </c>
      <c r="H20" s="127">
        <v>0</v>
      </c>
      <c r="I20" s="127">
        <v>0</v>
      </c>
      <c r="J20" s="127">
        <v>0</v>
      </c>
      <c r="K20" s="205"/>
      <c r="L20" s="201"/>
      <c r="Q20" s="204"/>
    </row>
    <row r="21" spans="1:17" ht="15" customHeight="1" x14ac:dyDescent="0.2">
      <c r="A21" s="128" t="s">
        <v>92</v>
      </c>
      <c r="B21" s="172">
        <v>23.9</v>
      </c>
      <c r="C21" s="127">
        <v>24.9</v>
      </c>
      <c r="D21" s="125">
        <v>4.2</v>
      </c>
      <c r="E21" s="170">
        <v>315</v>
      </c>
      <c r="F21" s="170">
        <v>592</v>
      </c>
      <c r="G21" s="125">
        <v>87.9</v>
      </c>
      <c r="H21" s="127">
        <v>7.5</v>
      </c>
      <c r="I21" s="127">
        <v>14.7</v>
      </c>
      <c r="J21" s="127">
        <v>96</v>
      </c>
      <c r="K21" s="214"/>
      <c r="L21" s="227"/>
      <c r="M21" s="228"/>
      <c r="Q21" s="204"/>
    </row>
    <row r="22" spans="1:17" ht="15" customHeight="1" x14ac:dyDescent="0.2">
      <c r="A22" s="128" t="s">
        <v>93</v>
      </c>
      <c r="B22" s="172">
        <v>4.3</v>
      </c>
      <c r="C22" s="127">
        <v>2.5</v>
      </c>
      <c r="D22" s="125">
        <v>-42</v>
      </c>
      <c r="E22" s="170">
        <v>400</v>
      </c>
      <c r="F22" s="170">
        <v>420</v>
      </c>
      <c r="G22" s="125">
        <v>5</v>
      </c>
      <c r="H22" s="127">
        <v>1.7</v>
      </c>
      <c r="I22" s="127">
        <v>1.1000000000000001</v>
      </c>
      <c r="J22" s="127">
        <v>-35.299999999999997</v>
      </c>
      <c r="K22" s="205"/>
      <c r="L22" s="201"/>
      <c r="Q22" s="204"/>
    </row>
    <row r="23" spans="1:17" ht="15" hidden="1" customHeight="1" x14ac:dyDescent="0.2">
      <c r="A23" s="128" t="s">
        <v>94</v>
      </c>
      <c r="B23" s="172">
        <v>0</v>
      </c>
      <c r="C23" s="127">
        <v>0</v>
      </c>
      <c r="D23" s="125">
        <v>0</v>
      </c>
      <c r="E23" s="126">
        <v>0</v>
      </c>
      <c r="F23" s="170">
        <v>0</v>
      </c>
      <c r="G23" s="125">
        <v>0</v>
      </c>
      <c r="H23" s="127">
        <v>0</v>
      </c>
      <c r="I23" s="127">
        <v>0</v>
      </c>
      <c r="J23" s="127">
        <v>0</v>
      </c>
      <c r="K23" s="205"/>
      <c r="L23" s="201"/>
      <c r="Q23" s="204"/>
    </row>
    <row r="24" spans="1:17" ht="15" hidden="1" customHeight="1" x14ac:dyDescent="0.2">
      <c r="A24" s="128" t="s">
        <v>95</v>
      </c>
      <c r="B24" s="172">
        <v>0</v>
      </c>
      <c r="C24" s="127">
        <v>0</v>
      </c>
      <c r="D24" s="125">
        <v>0</v>
      </c>
      <c r="E24" s="126">
        <v>0</v>
      </c>
      <c r="F24" s="170">
        <v>0</v>
      </c>
      <c r="G24" s="125">
        <v>0</v>
      </c>
      <c r="H24" s="127">
        <v>0</v>
      </c>
      <c r="I24" s="127">
        <v>0</v>
      </c>
      <c r="J24" s="127">
        <v>0</v>
      </c>
      <c r="K24" s="205"/>
      <c r="L24" s="201"/>
      <c r="Q24" s="204"/>
    </row>
    <row r="25" spans="1:17" ht="15" customHeight="1" x14ac:dyDescent="0.2">
      <c r="A25" s="128" t="s">
        <v>96</v>
      </c>
      <c r="B25" s="172">
        <v>15</v>
      </c>
      <c r="C25" s="172">
        <v>20</v>
      </c>
      <c r="D25" s="184">
        <v>33.299999999999997</v>
      </c>
      <c r="E25" s="126">
        <v>2700</v>
      </c>
      <c r="F25" s="170">
        <v>2700</v>
      </c>
      <c r="G25" s="125">
        <v>0</v>
      </c>
      <c r="H25" s="127">
        <v>40.5</v>
      </c>
      <c r="I25" s="127">
        <v>54</v>
      </c>
      <c r="J25" s="127">
        <v>33.299999999999997</v>
      </c>
      <c r="K25" s="205"/>
      <c r="L25" s="201"/>
      <c r="Q25" s="204"/>
    </row>
    <row r="26" spans="1:17" ht="15" customHeight="1" x14ac:dyDescent="0.2">
      <c r="A26" s="493" t="s">
        <v>97</v>
      </c>
      <c r="B26" s="591">
        <v>62</v>
      </c>
      <c r="C26" s="516">
        <v>25.2</v>
      </c>
      <c r="D26" s="516">
        <v>-59.4</v>
      </c>
      <c r="E26" s="517">
        <v>1757.382258064516</v>
      </c>
      <c r="F26" s="517">
        <v>1873.5476190476193</v>
      </c>
      <c r="G26" s="516">
        <v>6.6</v>
      </c>
      <c r="H26" s="516">
        <v>109</v>
      </c>
      <c r="I26" s="516">
        <v>47.2</v>
      </c>
      <c r="J26" s="516">
        <v>-56.7</v>
      </c>
      <c r="K26" s="205"/>
      <c r="L26" s="201"/>
      <c r="Q26" s="204"/>
    </row>
    <row r="27" spans="1:17" ht="15" customHeight="1" x14ac:dyDescent="0.2">
      <c r="A27" s="547" t="s">
        <v>98</v>
      </c>
      <c r="B27" s="172">
        <v>24.1</v>
      </c>
      <c r="C27" s="127">
        <v>17.2</v>
      </c>
      <c r="D27" s="125">
        <v>-28.6</v>
      </c>
      <c r="E27" s="126">
        <v>1435</v>
      </c>
      <c r="F27" s="170">
        <v>1738</v>
      </c>
      <c r="G27" s="125">
        <v>21.1</v>
      </c>
      <c r="H27" s="127">
        <v>34.6</v>
      </c>
      <c r="I27" s="127">
        <v>29.9</v>
      </c>
      <c r="J27" s="127">
        <v>-13.6</v>
      </c>
      <c r="K27" s="205"/>
      <c r="L27" s="201"/>
      <c r="Q27" s="146"/>
    </row>
    <row r="28" spans="1:17" ht="15" customHeight="1" x14ac:dyDescent="0.2">
      <c r="A28" s="128" t="s">
        <v>99</v>
      </c>
      <c r="B28" s="172">
        <v>12</v>
      </c>
      <c r="C28" s="127">
        <v>6.2</v>
      </c>
      <c r="D28" s="125">
        <v>-48.3</v>
      </c>
      <c r="E28" s="170">
        <v>408</v>
      </c>
      <c r="F28" s="170">
        <v>2100</v>
      </c>
      <c r="G28" s="125">
        <v>414.7</v>
      </c>
      <c r="H28" s="127">
        <v>4.9000000000000004</v>
      </c>
      <c r="I28" s="127">
        <v>13</v>
      </c>
      <c r="J28" s="127">
        <v>165.3</v>
      </c>
      <c r="K28" s="205"/>
      <c r="L28" s="201"/>
      <c r="Q28" s="204"/>
    </row>
    <row r="29" spans="1:17" ht="15" customHeight="1" x14ac:dyDescent="0.2">
      <c r="A29" s="128" t="s">
        <v>100</v>
      </c>
      <c r="B29" s="169">
        <v>25</v>
      </c>
      <c r="C29" s="169">
        <v>1.7</v>
      </c>
      <c r="D29" s="179">
        <v>-93.2</v>
      </c>
      <c r="E29" s="170">
        <v>2700</v>
      </c>
      <c r="F29" s="170">
        <v>2400</v>
      </c>
      <c r="G29" s="184">
        <v>-11.1</v>
      </c>
      <c r="H29" s="172">
        <v>67.5</v>
      </c>
      <c r="I29" s="172">
        <v>4.0999999999999996</v>
      </c>
      <c r="J29" s="172">
        <v>-93.9</v>
      </c>
      <c r="K29" s="226"/>
      <c r="L29" s="201"/>
      <c r="Q29" s="204"/>
    </row>
    <row r="30" spans="1:17" ht="15" customHeight="1" x14ac:dyDescent="0.2">
      <c r="A30" s="128" t="s">
        <v>101</v>
      </c>
      <c r="B30" s="172">
        <v>0.9</v>
      </c>
      <c r="C30" s="127">
        <v>0.1</v>
      </c>
      <c r="D30" s="125">
        <v>-88.9</v>
      </c>
      <c r="E30" s="126">
        <v>2198</v>
      </c>
      <c r="F30" s="170">
        <v>2198</v>
      </c>
      <c r="G30" s="125">
        <v>0</v>
      </c>
      <c r="H30" s="127">
        <v>2</v>
      </c>
      <c r="I30" s="127">
        <v>0.2</v>
      </c>
      <c r="J30" s="127">
        <v>-90</v>
      </c>
      <c r="K30" s="205"/>
      <c r="L30" s="201"/>
      <c r="Q30" s="204"/>
    </row>
    <row r="31" spans="1:17" ht="15" customHeight="1" x14ac:dyDescent="0.2">
      <c r="A31" s="493" t="s">
        <v>102</v>
      </c>
      <c r="B31" s="591">
        <v>120.8</v>
      </c>
      <c r="C31" s="516">
        <v>120.2</v>
      </c>
      <c r="D31" s="516">
        <v>-0.5</v>
      </c>
      <c r="E31" s="517">
        <v>1297.2425496688743</v>
      </c>
      <c r="F31" s="517">
        <v>1438.230449251248</v>
      </c>
      <c r="G31" s="516">
        <v>10.9</v>
      </c>
      <c r="H31" s="516">
        <v>156.69999999999999</v>
      </c>
      <c r="I31" s="516">
        <v>172.9</v>
      </c>
      <c r="J31" s="516">
        <v>10.3</v>
      </c>
      <c r="K31" s="205"/>
      <c r="L31" s="201"/>
      <c r="Q31" s="204"/>
    </row>
    <row r="32" spans="1:17" ht="15" customHeight="1" x14ac:dyDescent="0.2">
      <c r="A32" s="128" t="s">
        <v>103</v>
      </c>
      <c r="B32" s="172">
        <v>98.2</v>
      </c>
      <c r="C32" s="172">
        <v>97.7</v>
      </c>
      <c r="D32" s="184">
        <v>-0.5</v>
      </c>
      <c r="E32" s="170">
        <v>1232</v>
      </c>
      <c r="F32" s="170">
        <v>1369</v>
      </c>
      <c r="G32" s="125">
        <v>11.1</v>
      </c>
      <c r="H32" s="127">
        <v>121</v>
      </c>
      <c r="I32" s="127">
        <v>133.80000000000001</v>
      </c>
      <c r="J32" s="127">
        <v>10.6</v>
      </c>
      <c r="K32" s="205"/>
      <c r="L32" s="201"/>
      <c r="Q32" s="204"/>
    </row>
    <row r="33" spans="1:17" ht="15" customHeight="1" x14ac:dyDescent="0.2">
      <c r="A33" s="128" t="s">
        <v>104</v>
      </c>
      <c r="B33" s="172">
        <v>5.3</v>
      </c>
      <c r="C33" s="127">
        <v>5.2</v>
      </c>
      <c r="D33" s="184">
        <v>-1</v>
      </c>
      <c r="E33" s="126">
        <v>865</v>
      </c>
      <c r="F33" s="170">
        <v>870</v>
      </c>
      <c r="G33" s="125">
        <v>0.6</v>
      </c>
      <c r="H33" s="127">
        <v>4.5999999999999996</v>
      </c>
      <c r="I33" s="127">
        <v>4.5</v>
      </c>
      <c r="J33" s="127">
        <v>-2.2000000000000002</v>
      </c>
      <c r="K33" s="205"/>
      <c r="L33" s="201"/>
      <c r="Q33" s="204"/>
    </row>
    <row r="34" spans="1:17" ht="15" hidden="1" customHeight="1" x14ac:dyDescent="0.2">
      <c r="A34" s="128" t="s">
        <v>105</v>
      </c>
      <c r="B34" s="172">
        <v>0</v>
      </c>
      <c r="C34" s="127">
        <v>0</v>
      </c>
      <c r="D34" s="184">
        <v>0</v>
      </c>
      <c r="E34" s="126"/>
      <c r="F34" s="170"/>
      <c r="G34" s="125">
        <v>0</v>
      </c>
      <c r="H34" s="127">
        <v>0</v>
      </c>
      <c r="I34" s="127">
        <v>0</v>
      </c>
      <c r="J34" s="127">
        <v>0</v>
      </c>
      <c r="K34" s="205"/>
      <c r="L34" s="201"/>
      <c r="Q34" s="204"/>
    </row>
    <row r="35" spans="1:17" ht="15" customHeight="1" x14ac:dyDescent="0.2">
      <c r="A35" s="128" t="s">
        <v>106</v>
      </c>
      <c r="B35" s="172">
        <v>17.3</v>
      </c>
      <c r="C35" s="127">
        <v>17.3</v>
      </c>
      <c r="D35" s="184">
        <v>0</v>
      </c>
      <c r="E35" s="126">
        <v>1800</v>
      </c>
      <c r="F35" s="170">
        <v>2000</v>
      </c>
      <c r="G35" s="125">
        <v>11.1</v>
      </c>
      <c r="H35" s="127">
        <v>31.1</v>
      </c>
      <c r="I35" s="127">
        <v>34.6</v>
      </c>
      <c r="J35" s="127">
        <v>11.3</v>
      </c>
      <c r="K35" s="205"/>
      <c r="L35" s="201"/>
      <c r="Q35" s="204"/>
    </row>
    <row r="36" spans="1:17" ht="15" customHeight="1" x14ac:dyDescent="0.2">
      <c r="A36" s="493" t="s">
        <v>107</v>
      </c>
      <c r="B36" s="591">
        <v>121.7</v>
      </c>
      <c r="C36" s="516">
        <v>126.39999999999999</v>
      </c>
      <c r="D36" s="516">
        <v>3.9</v>
      </c>
      <c r="E36" s="517">
        <v>1070.1479046836484</v>
      </c>
      <c r="F36" s="517">
        <v>1990.1677215189873</v>
      </c>
      <c r="G36" s="516">
        <v>86</v>
      </c>
      <c r="H36" s="516">
        <v>130.30000000000001</v>
      </c>
      <c r="I36" s="516">
        <v>251.6</v>
      </c>
      <c r="J36" s="516">
        <v>93.1</v>
      </c>
      <c r="K36" s="205"/>
      <c r="L36" s="201"/>
      <c r="Q36" s="204"/>
    </row>
    <row r="37" spans="1:17" ht="15" customHeight="1" x14ac:dyDescent="0.2">
      <c r="A37" s="128" t="s">
        <v>108</v>
      </c>
      <c r="B37" s="172">
        <v>118.4</v>
      </c>
      <c r="C37" s="127">
        <v>123.6</v>
      </c>
      <c r="D37" s="125">
        <v>4.4000000000000004</v>
      </c>
      <c r="E37" s="126">
        <v>1058</v>
      </c>
      <c r="F37" s="170">
        <v>1994</v>
      </c>
      <c r="G37" s="125">
        <v>88.5</v>
      </c>
      <c r="H37" s="127">
        <v>125.3</v>
      </c>
      <c r="I37" s="127">
        <v>246.5</v>
      </c>
      <c r="J37" s="127">
        <v>96.7</v>
      </c>
      <c r="K37" s="205"/>
      <c r="L37" s="227"/>
      <c r="Q37" s="204"/>
    </row>
    <row r="38" spans="1:17" ht="15" customHeight="1" x14ac:dyDescent="0.2">
      <c r="A38" s="128" t="s">
        <v>109</v>
      </c>
      <c r="B38" s="172">
        <v>3.3</v>
      </c>
      <c r="C38" s="127">
        <v>2.8</v>
      </c>
      <c r="D38" s="125">
        <v>-15.2</v>
      </c>
      <c r="E38" s="126">
        <v>1506</v>
      </c>
      <c r="F38" s="170">
        <v>1821</v>
      </c>
      <c r="G38" s="125">
        <v>20.9</v>
      </c>
      <c r="H38" s="127">
        <v>5</v>
      </c>
      <c r="I38" s="127">
        <v>5.0999999999999996</v>
      </c>
      <c r="J38" s="127">
        <v>2</v>
      </c>
      <c r="K38" s="205"/>
      <c r="L38" s="203"/>
      <c r="Q38" s="204"/>
    </row>
    <row r="39" spans="1:17" ht="15" hidden="1" customHeight="1" x14ac:dyDescent="0.2">
      <c r="A39" s="124" t="s">
        <v>110</v>
      </c>
      <c r="B39" s="127">
        <v>0</v>
      </c>
      <c r="C39" s="127">
        <v>0</v>
      </c>
      <c r="D39" s="125">
        <v>0</v>
      </c>
      <c r="E39" s="126">
        <v>0</v>
      </c>
      <c r="F39" s="126">
        <v>0</v>
      </c>
      <c r="G39" s="125">
        <v>0</v>
      </c>
      <c r="H39" s="127">
        <v>0</v>
      </c>
      <c r="I39" s="127">
        <v>0</v>
      </c>
      <c r="J39" s="127">
        <v>0</v>
      </c>
      <c r="K39" s="205"/>
      <c r="L39" s="201"/>
    </row>
    <row r="40" spans="1:17" ht="15" customHeight="1" x14ac:dyDescent="0.2">
      <c r="A40" s="493" t="s">
        <v>111</v>
      </c>
      <c r="B40" s="516">
        <v>52.399999999999991</v>
      </c>
      <c r="C40" s="516">
        <v>56.599999999999994</v>
      </c>
      <c r="D40" s="516">
        <v>8</v>
      </c>
      <c r="E40" s="517">
        <v>1107.6221374045804</v>
      </c>
      <c r="F40" s="517">
        <v>1375.6802120141344</v>
      </c>
      <c r="G40" s="516">
        <v>24.2</v>
      </c>
      <c r="H40" s="516">
        <v>58</v>
      </c>
      <c r="I40" s="516">
        <v>77.800000000000011</v>
      </c>
      <c r="J40" s="516">
        <v>34.1</v>
      </c>
      <c r="K40" s="205"/>
      <c r="L40" s="201"/>
    </row>
    <row r="41" spans="1:17" ht="15" customHeight="1" x14ac:dyDescent="0.2">
      <c r="A41" s="493" t="s">
        <v>112</v>
      </c>
      <c r="B41" s="516">
        <v>304.5</v>
      </c>
      <c r="C41" s="516">
        <v>271.8</v>
      </c>
      <c r="D41" s="516">
        <v>-10.7</v>
      </c>
      <c r="E41" s="517">
        <v>1300.169458128079</v>
      </c>
      <c r="F41" s="517">
        <v>1735.2682119205299</v>
      </c>
      <c r="G41" s="516">
        <v>33.5</v>
      </c>
      <c r="H41" s="516">
        <v>396</v>
      </c>
      <c r="I41" s="516">
        <v>471.70000000000005</v>
      </c>
      <c r="J41" s="516">
        <v>19.100000000000001</v>
      </c>
      <c r="K41" s="205"/>
      <c r="L41" s="201"/>
    </row>
    <row r="42" spans="1:17" ht="15" customHeight="1" x14ac:dyDescent="0.2">
      <c r="A42" s="592" t="s">
        <v>58</v>
      </c>
      <c r="B42" s="593">
        <v>356.9</v>
      </c>
      <c r="C42" s="593">
        <v>328.4</v>
      </c>
      <c r="D42" s="593">
        <v>-8</v>
      </c>
      <c r="E42" s="594">
        <v>1271.8996917904176</v>
      </c>
      <c r="F42" s="594">
        <v>1673.2929354445801</v>
      </c>
      <c r="G42" s="593">
        <v>31.6</v>
      </c>
      <c r="H42" s="593">
        <v>454</v>
      </c>
      <c r="I42" s="593">
        <v>549.5</v>
      </c>
      <c r="J42" s="593">
        <v>21</v>
      </c>
      <c r="K42" s="205"/>
      <c r="L42" s="201"/>
    </row>
    <row r="43" spans="1:17" ht="15" customHeight="1" x14ac:dyDescent="0.2">
      <c r="A43" s="135" t="s">
        <v>5</v>
      </c>
      <c r="B43" s="66"/>
      <c r="C43" s="66"/>
      <c r="D43" s="66"/>
      <c r="E43" s="66"/>
      <c r="F43" s="66"/>
      <c r="G43" s="66"/>
      <c r="H43" s="66"/>
      <c r="I43" s="66"/>
      <c r="J43" s="66"/>
    </row>
    <row r="44" spans="1:17" ht="15" customHeight="1" x14ac:dyDescent="0.2">
      <c r="A44" s="135" t="s">
        <v>6</v>
      </c>
      <c r="B44" s="66"/>
      <c r="C44" s="66"/>
      <c r="D44" s="66"/>
      <c r="E44" s="66"/>
      <c r="F44" s="66"/>
      <c r="G44" s="66"/>
      <c r="H44" s="73"/>
      <c r="I44" s="66"/>
      <c r="J44" s="66"/>
    </row>
    <row r="45" spans="1:17" ht="12.75" customHeight="1" x14ac:dyDescent="0.2">
      <c r="I45" s="229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1180599999999998" right="0.51180599999999998" top="0.78750000000000009" bottom="0.78750000000000009" header="0.5" footer="0.5"/>
  <pageSetup paperSize="9" orientation="portrait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45"/>
  <sheetViews>
    <sheetView zoomScale="90" zoomScaleNormal="90" workbookViewId="0">
      <pane xSplit="1" ySplit="15" topLeftCell="B16" activePane="bottomRight" state="frozen"/>
      <selection pane="topRight"/>
      <selection pane="bottomLeft"/>
      <selection pane="bottomRight" activeCell="O31" sqref="O31"/>
    </sheetView>
  </sheetViews>
  <sheetFormatPr defaultColWidth="11.42578125" defaultRowHeight="12.75" customHeight="1" x14ac:dyDescent="0.2"/>
  <cols>
    <col min="1" max="1" width="21.140625" style="199" customWidth="1"/>
    <col min="2" max="3" width="11.28515625" style="199" customWidth="1"/>
    <col min="4" max="4" width="9.42578125" style="199" customWidth="1"/>
    <col min="5" max="6" width="11.28515625" style="199" customWidth="1"/>
    <col min="7" max="7" width="9.28515625" style="199" customWidth="1"/>
    <col min="8" max="9" width="11.28515625" style="199" customWidth="1"/>
    <col min="10" max="10" width="9.42578125" style="199" customWidth="1"/>
    <col min="11" max="11" width="13.28515625" style="199" customWidth="1"/>
    <col min="12" max="12" width="7.7109375" style="199" customWidth="1"/>
    <col min="13" max="15" width="16.28515625" style="199" customWidth="1"/>
    <col min="16" max="232" width="11.42578125" style="199" customWidth="1"/>
  </cols>
  <sheetData>
    <row r="1" spans="1:15" ht="31.5" customHeight="1" x14ac:dyDescent="0.2">
      <c r="A1" s="691"/>
      <c r="B1" s="691"/>
      <c r="C1" s="691"/>
      <c r="D1" s="691"/>
      <c r="E1" s="691"/>
      <c r="F1" s="691"/>
      <c r="G1" s="691"/>
      <c r="H1" s="691"/>
      <c r="I1" s="691"/>
      <c r="J1" s="691"/>
    </row>
    <row r="2" spans="1:15" ht="15" customHeight="1" x14ac:dyDescent="0.2">
      <c r="A2" s="691"/>
      <c r="B2" s="691"/>
      <c r="C2" s="691"/>
      <c r="D2" s="691"/>
      <c r="E2" s="691"/>
      <c r="F2" s="691"/>
      <c r="G2" s="691"/>
      <c r="H2" s="691"/>
      <c r="I2" s="691"/>
      <c r="J2" s="691"/>
    </row>
    <row r="3" spans="1:15" ht="15" customHeight="1" x14ac:dyDescent="0.2">
      <c r="A3" s="691"/>
      <c r="B3" s="691"/>
      <c r="C3" s="691"/>
      <c r="D3" s="691"/>
      <c r="E3" s="691"/>
      <c r="F3" s="691"/>
      <c r="G3" s="691"/>
      <c r="H3" s="691"/>
      <c r="I3" s="691"/>
      <c r="J3" s="691"/>
    </row>
    <row r="4" spans="1:15" ht="15" customHeight="1" x14ac:dyDescent="0.2">
      <c r="A4" s="691"/>
      <c r="B4" s="691"/>
      <c r="C4" s="691"/>
      <c r="D4" s="691"/>
      <c r="E4" s="691"/>
      <c r="F4" s="691"/>
      <c r="G4" s="691"/>
      <c r="H4" s="691"/>
      <c r="I4" s="691"/>
      <c r="J4" s="691"/>
    </row>
    <row r="5" spans="1:15" ht="19.5" customHeight="1" x14ac:dyDescent="0.2">
      <c r="A5" s="712" t="s">
        <v>65</v>
      </c>
      <c r="B5" s="711" t="s">
        <v>66</v>
      </c>
      <c r="C5" s="711"/>
      <c r="D5" s="711"/>
      <c r="E5" s="712" t="s">
        <v>67</v>
      </c>
      <c r="F5" s="712"/>
      <c r="G5" s="712"/>
      <c r="H5" s="711" t="s">
        <v>68</v>
      </c>
      <c r="I5" s="711"/>
      <c r="J5" s="711"/>
    </row>
    <row r="6" spans="1:15" ht="19.5" customHeight="1" x14ac:dyDescent="0.2">
      <c r="A6" s="712"/>
      <c r="B6" s="200" t="s">
        <v>2</v>
      </c>
      <c r="C6" s="200" t="s">
        <v>4</v>
      </c>
      <c r="D6" s="200" t="s">
        <v>69</v>
      </c>
      <c r="E6" s="200" t="s">
        <v>2</v>
      </c>
      <c r="F6" s="200" t="s">
        <v>4</v>
      </c>
      <c r="G6" s="200" t="s">
        <v>69</v>
      </c>
      <c r="H6" s="200" t="s">
        <v>2</v>
      </c>
      <c r="I6" s="200" t="s">
        <v>4</v>
      </c>
      <c r="J6" s="200" t="s">
        <v>69</v>
      </c>
      <c r="M6" s="68"/>
      <c r="N6" s="68"/>
      <c r="O6" s="68"/>
    </row>
    <row r="7" spans="1:15" ht="19.5" customHeight="1" x14ac:dyDescent="0.2">
      <c r="A7" s="712"/>
      <c r="B7" s="200" t="s">
        <v>70</v>
      </c>
      <c r="C7" s="200" t="s">
        <v>71</v>
      </c>
      <c r="D7" s="200" t="s">
        <v>72</v>
      </c>
      <c r="E7" s="200" t="s">
        <v>73</v>
      </c>
      <c r="F7" s="200" t="s">
        <v>74</v>
      </c>
      <c r="G7" s="200" t="s">
        <v>75</v>
      </c>
      <c r="H7" s="200" t="s">
        <v>76</v>
      </c>
      <c r="I7" s="200" t="s">
        <v>77</v>
      </c>
      <c r="J7" s="200" t="s">
        <v>78</v>
      </c>
      <c r="K7" s="205"/>
      <c r="M7" s="68"/>
      <c r="N7" s="68"/>
      <c r="O7" s="68"/>
    </row>
    <row r="8" spans="1:15" ht="15" hidden="1" customHeight="1" x14ac:dyDescent="0.2">
      <c r="A8" s="139" t="s">
        <v>79</v>
      </c>
      <c r="B8" s="140">
        <v>0</v>
      </c>
      <c r="C8" s="140">
        <v>0</v>
      </c>
      <c r="D8" s="140">
        <v>0</v>
      </c>
      <c r="E8" s="141">
        <v>0</v>
      </c>
      <c r="F8" s="141">
        <v>0</v>
      </c>
      <c r="G8" s="140">
        <v>0</v>
      </c>
      <c r="H8" s="140">
        <v>0</v>
      </c>
      <c r="I8" s="140">
        <v>0</v>
      </c>
      <c r="J8" s="140">
        <v>0</v>
      </c>
      <c r="K8" s="205"/>
      <c r="M8" s="201"/>
      <c r="N8" s="201"/>
      <c r="O8" s="201"/>
    </row>
    <row r="9" spans="1:15" ht="15" hidden="1" customHeight="1" x14ac:dyDescent="0.2">
      <c r="A9" s="206" t="s">
        <v>80</v>
      </c>
      <c r="B9" s="70">
        <v>0</v>
      </c>
      <c r="C9" s="70">
        <v>0</v>
      </c>
      <c r="D9" s="144">
        <v>0</v>
      </c>
      <c r="E9" s="145">
        <v>0</v>
      </c>
      <c r="F9" s="145">
        <v>0</v>
      </c>
      <c r="G9" s="144">
        <v>0</v>
      </c>
      <c r="H9" s="70">
        <v>0</v>
      </c>
      <c r="I9" s="70">
        <v>0</v>
      </c>
      <c r="J9" s="70">
        <v>0</v>
      </c>
      <c r="K9" s="205"/>
      <c r="M9" s="201"/>
      <c r="N9" s="201"/>
      <c r="O9" s="201"/>
    </row>
    <row r="10" spans="1:15" ht="15" hidden="1" customHeight="1" x14ac:dyDescent="0.2">
      <c r="A10" s="206" t="s">
        <v>81</v>
      </c>
      <c r="B10" s="70">
        <v>0</v>
      </c>
      <c r="C10" s="70">
        <v>0</v>
      </c>
      <c r="D10" s="144">
        <v>0</v>
      </c>
      <c r="E10" s="145">
        <v>0</v>
      </c>
      <c r="F10" s="145">
        <v>0</v>
      </c>
      <c r="G10" s="144">
        <v>0</v>
      </c>
      <c r="H10" s="70">
        <v>0</v>
      </c>
      <c r="I10" s="70">
        <v>0</v>
      </c>
      <c r="J10" s="70">
        <v>0</v>
      </c>
      <c r="K10" s="205"/>
      <c r="L10" s="205"/>
      <c r="M10" s="201"/>
      <c r="N10" s="201"/>
      <c r="O10" s="201"/>
    </row>
    <row r="11" spans="1:15" ht="15" hidden="1" customHeight="1" x14ac:dyDescent="0.2">
      <c r="A11" s="206" t="s">
        <v>82</v>
      </c>
      <c r="B11" s="70">
        <v>0</v>
      </c>
      <c r="C11" s="70">
        <v>0</v>
      </c>
      <c r="D11" s="144">
        <v>0</v>
      </c>
      <c r="E11" s="145">
        <v>0</v>
      </c>
      <c r="F11" s="145">
        <v>0</v>
      </c>
      <c r="G11" s="144">
        <v>0</v>
      </c>
      <c r="H11" s="70">
        <v>0</v>
      </c>
      <c r="I11" s="70">
        <v>0</v>
      </c>
      <c r="J11" s="70">
        <v>0</v>
      </c>
      <c r="K11" s="205"/>
      <c r="L11" s="205"/>
      <c r="M11" s="201"/>
      <c r="N11" s="201"/>
      <c r="O11" s="201"/>
    </row>
    <row r="12" spans="1:15" ht="15" hidden="1" customHeight="1" x14ac:dyDescent="0.2">
      <c r="A12" s="206" t="s">
        <v>83</v>
      </c>
      <c r="B12" s="70">
        <v>0</v>
      </c>
      <c r="C12" s="70">
        <v>0</v>
      </c>
      <c r="D12" s="144">
        <v>0</v>
      </c>
      <c r="E12" s="145">
        <v>0</v>
      </c>
      <c r="F12" s="145">
        <v>0</v>
      </c>
      <c r="G12" s="144">
        <v>0</v>
      </c>
      <c r="H12" s="70">
        <v>0</v>
      </c>
      <c r="I12" s="70">
        <v>0</v>
      </c>
      <c r="J12" s="70">
        <v>0</v>
      </c>
      <c r="K12" s="205"/>
      <c r="L12" s="205"/>
      <c r="M12" s="201"/>
      <c r="N12" s="201"/>
      <c r="O12" s="201"/>
    </row>
    <row r="13" spans="1:15" ht="15" hidden="1" customHeight="1" x14ac:dyDescent="0.2">
      <c r="A13" s="206" t="s">
        <v>84</v>
      </c>
      <c r="B13" s="70">
        <v>0</v>
      </c>
      <c r="C13" s="70">
        <v>0</v>
      </c>
      <c r="D13" s="144">
        <v>0</v>
      </c>
      <c r="E13" s="145">
        <v>0</v>
      </c>
      <c r="F13" s="145">
        <v>0</v>
      </c>
      <c r="G13" s="144">
        <v>0</v>
      </c>
      <c r="H13" s="70">
        <v>0</v>
      </c>
      <c r="I13" s="70">
        <v>0</v>
      </c>
      <c r="J13" s="70">
        <v>0</v>
      </c>
      <c r="K13" s="205"/>
      <c r="L13" s="205"/>
      <c r="M13" s="201"/>
      <c r="N13" s="201"/>
      <c r="O13" s="201"/>
    </row>
    <row r="14" spans="1:15" ht="15" hidden="1" customHeight="1" x14ac:dyDescent="0.2">
      <c r="A14" s="206" t="s">
        <v>85</v>
      </c>
      <c r="B14" s="70">
        <v>0</v>
      </c>
      <c r="C14" s="70">
        <v>0</v>
      </c>
      <c r="D14" s="144">
        <v>0</v>
      </c>
      <c r="E14" s="145">
        <v>0</v>
      </c>
      <c r="F14" s="145">
        <v>0</v>
      </c>
      <c r="G14" s="144">
        <v>0</v>
      </c>
      <c r="H14" s="70">
        <v>0</v>
      </c>
      <c r="I14" s="70">
        <v>0</v>
      </c>
      <c r="J14" s="70">
        <v>0</v>
      </c>
      <c r="K14" s="205"/>
      <c r="L14" s="205"/>
      <c r="M14" s="201"/>
      <c r="N14" s="201"/>
      <c r="O14" s="201"/>
    </row>
    <row r="15" spans="1:15" ht="15" hidden="1" customHeight="1" x14ac:dyDescent="0.2">
      <c r="A15" s="209" t="s">
        <v>86</v>
      </c>
      <c r="B15" s="148">
        <v>0</v>
      </c>
      <c r="C15" s="148">
        <v>0</v>
      </c>
      <c r="D15" s="144">
        <v>0</v>
      </c>
      <c r="E15" s="149">
        <v>0</v>
      </c>
      <c r="F15" s="149">
        <v>0</v>
      </c>
      <c r="G15" s="150">
        <v>0</v>
      </c>
      <c r="H15" s="148">
        <v>0</v>
      </c>
      <c r="I15" s="148">
        <v>0</v>
      </c>
      <c r="J15" s="148">
        <v>0</v>
      </c>
      <c r="K15" s="205"/>
      <c r="L15" s="205"/>
      <c r="M15" s="201"/>
      <c r="N15" s="201"/>
      <c r="O15" s="201"/>
    </row>
    <row r="16" spans="1:15" ht="15" customHeight="1" x14ac:dyDescent="0.2">
      <c r="A16" s="474" t="s">
        <v>87</v>
      </c>
      <c r="B16" s="475">
        <v>2.6</v>
      </c>
      <c r="C16" s="475">
        <v>2</v>
      </c>
      <c r="D16" s="475">
        <v>-23.1</v>
      </c>
      <c r="E16" s="476">
        <v>287</v>
      </c>
      <c r="F16" s="476">
        <v>600</v>
      </c>
      <c r="G16" s="475">
        <v>109.1</v>
      </c>
      <c r="H16" s="475">
        <v>0.6</v>
      </c>
      <c r="I16" s="475">
        <v>1.2</v>
      </c>
      <c r="J16" s="475">
        <v>100</v>
      </c>
      <c r="K16" s="205"/>
      <c r="L16" s="205"/>
      <c r="M16" s="201"/>
      <c r="N16" s="201"/>
      <c r="O16" s="201"/>
    </row>
    <row r="17" spans="1:15" ht="15" hidden="1" customHeight="1" x14ac:dyDescent="0.2">
      <c r="A17" s="501" t="s">
        <v>88</v>
      </c>
      <c r="B17" s="549">
        <v>0</v>
      </c>
      <c r="C17" s="549">
        <v>0</v>
      </c>
      <c r="D17" s="560">
        <v>0</v>
      </c>
      <c r="E17" s="502">
        <v>0</v>
      </c>
      <c r="F17" s="502">
        <v>0</v>
      </c>
      <c r="G17" s="560">
        <v>0</v>
      </c>
      <c r="H17" s="549">
        <v>0</v>
      </c>
      <c r="I17" s="549">
        <v>0</v>
      </c>
      <c r="J17" s="549">
        <v>0</v>
      </c>
      <c r="K17" s="205"/>
      <c r="L17" s="205"/>
      <c r="M17" s="201"/>
      <c r="N17" s="201"/>
      <c r="O17" s="201"/>
    </row>
    <row r="18" spans="1:15" ht="15" hidden="1" customHeight="1" x14ac:dyDescent="0.2">
      <c r="A18" s="501" t="s">
        <v>89</v>
      </c>
      <c r="B18" s="549">
        <v>0</v>
      </c>
      <c r="C18" s="549">
        <v>0</v>
      </c>
      <c r="D18" s="560">
        <v>0</v>
      </c>
      <c r="E18" s="502">
        <v>0</v>
      </c>
      <c r="F18" s="502">
        <v>0</v>
      </c>
      <c r="G18" s="560">
        <v>0</v>
      </c>
      <c r="H18" s="549">
        <v>0</v>
      </c>
      <c r="I18" s="549">
        <v>0</v>
      </c>
      <c r="J18" s="549">
        <v>0</v>
      </c>
      <c r="K18" s="205"/>
      <c r="L18" s="205"/>
      <c r="M18" s="201"/>
      <c r="N18" s="201"/>
      <c r="O18" s="201"/>
    </row>
    <row r="19" spans="1:15" ht="15" hidden="1" customHeight="1" x14ac:dyDescent="0.2">
      <c r="A19" s="501" t="s">
        <v>90</v>
      </c>
      <c r="B19" s="549">
        <v>0</v>
      </c>
      <c r="C19" s="549">
        <v>0</v>
      </c>
      <c r="D19" s="560">
        <v>0</v>
      </c>
      <c r="E19" s="502">
        <v>0</v>
      </c>
      <c r="F19" s="502">
        <v>0</v>
      </c>
      <c r="G19" s="560">
        <v>0</v>
      </c>
      <c r="H19" s="549">
        <v>0</v>
      </c>
      <c r="I19" s="549">
        <v>0</v>
      </c>
      <c r="J19" s="549">
        <v>0</v>
      </c>
      <c r="K19" s="205"/>
      <c r="L19" s="205"/>
      <c r="M19" s="201"/>
      <c r="N19" s="201"/>
      <c r="O19" s="201"/>
    </row>
    <row r="20" spans="1:15" ht="15" hidden="1" customHeight="1" x14ac:dyDescent="0.2">
      <c r="A20" s="501" t="s">
        <v>91</v>
      </c>
      <c r="B20" s="549">
        <v>0</v>
      </c>
      <c r="C20" s="549">
        <v>0</v>
      </c>
      <c r="D20" s="560">
        <v>0</v>
      </c>
      <c r="E20" s="502">
        <v>0</v>
      </c>
      <c r="F20" s="502">
        <v>0</v>
      </c>
      <c r="G20" s="560">
        <v>0</v>
      </c>
      <c r="H20" s="549">
        <v>0</v>
      </c>
      <c r="I20" s="549">
        <v>0</v>
      </c>
      <c r="J20" s="549">
        <v>0</v>
      </c>
      <c r="K20" s="205"/>
      <c r="L20" s="205"/>
      <c r="M20" s="201"/>
      <c r="N20" s="201"/>
      <c r="O20" s="201"/>
    </row>
    <row r="21" spans="1:15" ht="15" customHeight="1" x14ac:dyDescent="0.2">
      <c r="A21" s="501" t="s">
        <v>92</v>
      </c>
      <c r="B21" s="549">
        <v>2.6</v>
      </c>
      <c r="C21" s="549">
        <v>2</v>
      </c>
      <c r="D21" s="560">
        <v>-23</v>
      </c>
      <c r="E21" s="502">
        <v>229</v>
      </c>
      <c r="F21" s="502">
        <v>600</v>
      </c>
      <c r="G21" s="560">
        <v>162</v>
      </c>
      <c r="H21" s="549">
        <v>0.6</v>
      </c>
      <c r="I21" s="549">
        <v>1.2</v>
      </c>
      <c r="J21" s="549">
        <v>100</v>
      </c>
      <c r="K21" s="205"/>
      <c r="L21" s="205"/>
      <c r="M21" s="201"/>
      <c r="N21" s="201"/>
      <c r="O21" s="201"/>
    </row>
    <row r="22" spans="1:15" ht="15" hidden="1" customHeight="1" x14ac:dyDescent="0.2">
      <c r="A22" s="501" t="s">
        <v>93</v>
      </c>
      <c r="B22" s="549">
        <v>0</v>
      </c>
      <c r="C22" s="549">
        <v>0</v>
      </c>
      <c r="D22" s="560">
        <v>0</v>
      </c>
      <c r="E22" s="502">
        <v>0</v>
      </c>
      <c r="F22" s="502">
        <v>0</v>
      </c>
      <c r="G22" s="560">
        <v>0</v>
      </c>
      <c r="H22" s="549">
        <v>0</v>
      </c>
      <c r="I22" s="549">
        <v>0</v>
      </c>
      <c r="J22" s="549">
        <v>0</v>
      </c>
      <c r="K22" s="205"/>
      <c r="L22" s="205"/>
      <c r="M22" s="201"/>
      <c r="N22" s="201"/>
      <c r="O22" s="201"/>
    </row>
    <row r="23" spans="1:15" ht="15" hidden="1" customHeight="1" x14ac:dyDescent="0.2">
      <c r="A23" s="501" t="s">
        <v>94</v>
      </c>
      <c r="B23" s="549">
        <v>0</v>
      </c>
      <c r="C23" s="549">
        <v>0</v>
      </c>
      <c r="D23" s="560">
        <v>0</v>
      </c>
      <c r="E23" s="502">
        <v>0</v>
      </c>
      <c r="F23" s="502">
        <v>0</v>
      </c>
      <c r="G23" s="560">
        <v>0</v>
      </c>
      <c r="H23" s="549">
        <v>0</v>
      </c>
      <c r="I23" s="549">
        <v>0</v>
      </c>
      <c r="J23" s="549">
        <v>0</v>
      </c>
      <c r="K23" s="205"/>
      <c r="L23" s="205"/>
      <c r="M23" s="201"/>
      <c r="N23" s="201"/>
      <c r="O23" s="201"/>
    </row>
    <row r="24" spans="1:15" ht="15" hidden="1" customHeight="1" x14ac:dyDescent="0.2">
      <c r="A24" s="501" t="s">
        <v>95</v>
      </c>
      <c r="B24" s="549">
        <v>0</v>
      </c>
      <c r="C24" s="549">
        <v>0</v>
      </c>
      <c r="D24" s="560">
        <v>0</v>
      </c>
      <c r="E24" s="502">
        <v>0</v>
      </c>
      <c r="F24" s="502">
        <v>0</v>
      </c>
      <c r="G24" s="560">
        <v>0</v>
      </c>
      <c r="H24" s="549">
        <v>0</v>
      </c>
      <c r="I24" s="549">
        <v>0</v>
      </c>
      <c r="J24" s="549">
        <v>0</v>
      </c>
      <c r="K24" s="205"/>
      <c r="L24" s="205"/>
      <c r="M24" s="201"/>
      <c r="N24" s="201"/>
      <c r="O24" s="201"/>
    </row>
    <row r="25" spans="1:15" ht="15" hidden="1" customHeight="1" x14ac:dyDescent="0.2">
      <c r="A25" s="501" t="s">
        <v>96</v>
      </c>
      <c r="B25" s="549">
        <v>0</v>
      </c>
      <c r="C25" s="549">
        <v>0</v>
      </c>
      <c r="D25" s="560">
        <v>0</v>
      </c>
      <c r="E25" s="502">
        <v>0</v>
      </c>
      <c r="F25" s="502">
        <v>0</v>
      </c>
      <c r="G25" s="560">
        <v>0</v>
      </c>
      <c r="H25" s="549">
        <v>0</v>
      </c>
      <c r="I25" s="549">
        <v>0</v>
      </c>
      <c r="J25" s="549">
        <v>0</v>
      </c>
      <c r="K25" s="205"/>
      <c r="L25" s="205"/>
      <c r="M25" s="201"/>
      <c r="N25" s="201"/>
      <c r="O25" s="201"/>
    </row>
    <row r="26" spans="1:15" ht="15" customHeight="1" x14ac:dyDescent="0.2">
      <c r="A26" s="474" t="s">
        <v>97</v>
      </c>
      <c r="B26" s="475">
        <v>0.2</v>
      </c>
      <c r="C26" s="475">
        <v>0</v>
      </c>
      <c r="D26" s="475">
        <v>-100</v>
      </c>
      <c r="E26" s="476">
        <v>2045</v>
      </c>
      <c r="F26" s="476">
        <v>0</v>
      </c>
      <c r="G26" s="475">
        <v>-100</v>
      </c>
      <c r="H26" s="475">
        <v>0.4</v>
      </c>
      <c r="I26" s="475">
        <v>0</v>
      </c>
      <c r="J26" s="475">
        <v>-100</v>
      </c>
      <c r="K26" s="205"/>
      <c r="L26" s="205"/>
      <c r="M26" s="201"/>
      <c r="N26" s="201"/>
      <c r="O26" s="201"/>
    </row>
    <row r="27" spans="1:15" ht="15" hidden="1" customHeight="1" x14ac:dyDescent="0.2">
      <c r="A27" s="501" t="s">
        <v>98</v>
      </c>
      <c r="B27" s="549">
        <v>0</v>
      </c>
      <c r="C27" s="549">
        <v>0</v>
      </c>
      <c r="D27" s="560">
        <v>0</v>
      </c>
      <c r="E27" s="502">
        <v>0</v>
      </c>
      <c r="F27" s="502">
        <v>0</v>
      </c>
      <c r="G27" s="560">
        <v>0</v>
      </c>
      <c r="H27" s="549">
        <v>0</v>
      </c>
      <c r="I27" s="549">
        <v>0</v>
      </c>
      <c r="J27" s="549">
        <v>0</v>
      </c>
      <c r="K27" s="205"/>
      <c r="L27" s="205"/>
      <c r="M27" s="201"/>
      <c r="N27" s="201"/>
      <c r="O27" s="201"/>
    </row>
    <row r="28" spans="1:15" ht="15" hidden="1" customHeight="1" x14ac:dyDescent="0.2">
      <c r="A28" s="501" t="s">
        <v>99</v>
      </c>
      <c r="B28" s="549">
        <v>0</v>
      </c>
      <c r="C28" s="549">
        <v>0</v>
      </c>
      <c r="D28" s="560">
        <v>0</v>
      </c>
      <c r="E28" s="502"/>
      <c r="F28" s="502"/>
      <c r="G28" s="560">
        <v>0</v>
      </c>
      <c r="H28" s="549">
        <v>0</v>
      </c>
      <c r="I28" s="549">
        <v>0</v>
      </c>
      <c r="J28" s="549">
        <v>0</v>
      </c>
      <c r="K28" s="205"/>
      <c r="L28" s="205"/>
      <c r="M28" s="201"/>
      <c r="N28" s="201"/>
      <c r="O28" s="201"/>
    </row>
    <row r="29" spans="1:15" ht="15" hidden="1" customHeight="1" x14ac:dyDescent="0.2">
      <c r="A29" s="501" t="s">
        <v>100</v>
      </c>
      <c r="B29" s="549">
        <v>0</v>
      </c>
      <c r="C29" s="549">
        <v>0</v>
      </c>
      <c r="D29" s="560">
        <v>0</v>
      </c>
      <c r="E29" s="502">
        <v>0</v>
      </c>
      <c r="F29" s="502">
        <v>0</v>
      </c>
      <c r="G29" s="560">
        <v>0</v>
      </c>
      <c r="H29" s="549">
        <v>0</v>
      </c>
      <c r="I29" s="549">
        <v>0</v>
      </c>
      <c r="J29" s="549">
        <v>0</v>
      </c>
      <c r="K29" s="205"/>
      <c r="L29" s="205"/>
      <c r="M29" s="201"/>
      <c r="N29" s="201"/>
      <c r="O29" s="201"/>
    </row>
    <row r="30" spans="1:15" ht="15" customHeight="1" x14ac:dyDescent="0.2">
      <c r="A30" s="501" t="s">
        <v>101</v>
      </c>
      <c r="B30" s="549">
        <v>0.2</v>
      </c>
      <c r="C30" s="549">
        <v>0</v>
      </c>
      <c r="D30" s="560">
        <v>-100</v>
      </c>
      <c r="E30" s="502">
        <v>2045</v>
      </c>
      <c r="F30" s="502">
        <v>0</v>
      </c>
      <c r="G30" s="560">
        <v>-100</v>
      </c>
      <c r="H30" s="549">
        <v>0.4</v>
      </c>
      <c r="I30" s="549">
        <v>0</v>
      </c>
      <c r="J30" s="549">
        <v>-100</v>
      </c>
      <c r="K30" s="205"/>
      <c r="L30" s="205"/>
      <c r="M30" s="201"/>
      <c r="N30" s="201"/>
      <c r="O30" s="201"/>
    </row>
    <row r="31" spans="1:15" ht="15" customHeight="1" x14ac:dyDescent="0.2">
      <c r="A31" s="474" t="s">
        <v>102</v>
      </c>
      <c r="B31" s="475">
        <v>6.9</v>
      </c>
      <c r="C31" s="475">
        <v>6.9</v>
      </c>
      <c r="D31" s="475">
        <v>0</v>
      </c>
      <c r="E31" s="476">
        <v>786.231884057971</v>
      </c>
      <c r="F31" s="476">
        <v>870.10144927536237</v>
      </c>
      <c r="G31" s="475">
        <v>10.7</v>
      </c>
      <c r="H31" s="475">
        <v>5.5</v>
      </c>
      <c r="I31" s="475">
        <v>6</v>
      </c>
      <c r="J31" s="475">
        <v>9.1</v>
      </c>
      <c r="K31" s="205"/>
      <c r="L31" s="205"/>
      <c r="M31" s="201"/>
      <c r="N31" s="201"/>
      <c r="O31" s="201"/>
    </row>
    <row r="32" spans="1:15" ht="15" customHeight="1" x14ac:dyDescent="0.2">
      <c r="A32" s="501" t="s">
        <v>103</v>
      </c>
      <c r="B32" s="549">
        <v>6.4</v>
      </c>
      <c r="C32" s="549">
        <v>6.4</v>
      </c>
      <c r="D32" s="560">
        <v>0</v>
      </c>
      <c r="E32" s="502">
        <v>730</v>
      </c>
      <c r="F32" s="502">
        <v>833</v>
      </c>
      <c r="G32" s="560">
        <v>14.1</v>
      </c>
      <c r="H32" s="549">
        <v>4.7</v>
      </c>
      <c r="I32" s="549">
        <v>5.3</v>
      </c>
      <c r="J32" s="549">
        <v>12.8</v>
      </c>
      <c r="K32" s="205"/>
      <c r="L32" s="205"/>
      <c r="M32" s="201"/>
      <c r="N32" s="201"/>
      <c r="O32" s="201"/>
    </row>
    <row r="33" spans="1:15" ht="15" hidden="1" customHeight="1" x14ac:dyDescent="0.2">
      <c r="A33" s="501" t="s">
        <v>104</v>
      </c>
      <c r="B33" s="549">
        <v>0</v>
      </c>
      <c r="C33" s="549">
        <v>0</v>
      </c>
      <c r="D33" s="560">
        <v>0</v>
      </c>
      <c r="E33" s="502"/>
      <c r="F33" s="502"/>
      <c r="G33" s="560"/>
      <c r="H33" s="549">
        <v>0</v>
      </c>
      <c r="I33" s="549">
        <v>0</v>
      </c>
      <c r="J33" s="549">
        <v>0</v>
      </c>
      <c r="K33" s="205"/>
      <c r="L33" s="205"/>
      <c r="M33" s="201"/>
      <c r="N33" s="201"/>
      <c r="O33" s="201"/>
    </row>
    <row r="34" spans="1:15" ht="15" customHeight="1" x14ac:dyDescent="0.2">
      <c r="A34" s="501" t="s">
        <v>105</v>
      </c>
      <c r="B34" s="549">
        <v>0.5</v>
      </c>
      <c r="C34" s="549">
        <v>0.5</v>
      </c>
      <c r="D34" s="560">
        <v>0</v>
      </c>
      <c r="E34" s="502">
        <v>1506</v>
      </c>
      <c r="F34" s="502">
        <v>1345</v>
      </c>
      <c r="G34" s="560">
        <v>-10.7</v>
      </c>
      <c r="H34" s="549">
        <v>0.8</v>
      </c>
      <c r="I34" s="549">
        <v>0.7</v>
      </c>
      <c r="J34" s="549">
        <v>-12.5</v>
      </c>
      <c r="K34" s="205"/>
      <c r="L34" s="205"/>
      <c r="M34" s="201"/>
      <c r="N34" s="201"/>
      <c r="O34" s="201"/>
    </row>
    <row r="35" spans="1:15" ht="15" hidden="1" customHeight="1" x14ac:dyDescent="0.2">
      <c r="A35" s="501" t="s">
        <v>106</v>
      </c>
      <c r="B35" s="549">
        <v>0</v>
      </c>
      <c r="C35" s="549">
        <v>0</v>
      </c>
      <c r="D35" s="560">
        <v>0</v>
      </c>
      <c r="E35" s="502">
        <v>0</v>
      </c>
      <c r="F35" s="502">
        <v>0</v>
      </c>
      <c r="G35" s="560">
        <v>0</v>
      </c>
      <c r="H35" s="549">
        <v>0</v>
      </c>
      <c r="I35" s="549">
        <v>0</v>
      </c>
      <c r="J35" s="549">
        <v>0</v>
      </c>
      <c r="K35" s="205"/>
      <c r="L35" s="205"/>
      <c r="M35" s="201"/>
      <c r="N35" s="201"/>
      <c r="O35" s="201"/>
    </row>
    <row r="36" spans="1:15" ht="15" customHeight="1" x14ac:dyDescent="0.2">
      <c r="A36" s="474" t="s">
        <v>107</v>
      </c>
      <c r="B36" s="475">
        <v>173.10000000000002</v>
      </c>
      <c r="C36" s="475">
        <v>213.8</v>
      </c>
      <c r="D36" s="475">
        <v>23.5</v>
      </c>
      <c r="E36" s="476">
        <v>1206.6418255343731</v>
      </c>
      <c r="F36" s="476">
        <v>1896.7553788587463</v>
      </c>
      <c r="G36" s="475">
        <v>57.2</v>
      </c>
      <c r="H36" s="475">
        <v>208.89999999999998</v>
      </c>
      <c r="I36" s="475">
        <v>405.5</v>
      </c>
      <c r="J36" s="475">
        <v>94.1</v>
      </c>
      <c r="K36" s="205"/>
      <c r="L36" s="205"/>
      <c r="M36" s="201"/>
      <c r="N36" s="201"/>
      <c r="O36" s="201"/>
    </row>
    <row r="37" spans="1:15" ht="15" customHeight="1" x14ac:dyDescent="0.2">
      <c r="A37" s="501" t="s">
        <v>108</v>
      </c>
      <c r="B37" s="549">
        <v>134.5</v>
      </c>
      <c r="C37" s="549">
        <v>166.6</v>
      </c>
      <c r="D37" s="560">
        <v>23.9</v>
      </c>
      <c r="E37" s="596">
        <v>1143</v>
      </c>
      <c r="F37" s="502">
        <v>1978</v>
      </c>
      <c r="G37" s="560">
        <v>73.099999999999994</v>
      </c>
      <c r="H37" s="549">
        <v>153.69999999999999</v>
      </c>
      <c r="I37" s="549">
        <v>329.5</v>
      </c>
      <c r="J37" s="549">
        <v>114.4</v>
      </c>
      <c r="K37" s="205"/>
      <c r="L37" s="214"/>
      <c r="M37" s="201"/>
      <c r="N37" s="201"/>
      <c r="O37" s="201"/>
    </row>
    <row r="38" spans="1:15" ht="15" customHeight="1" x14ac:dyDescent="0.2">
      <c r="A38" s="501" t="s">
        <v>109</v>
      </c>
      <c r="B38" s="549">
        <v>19.8</v>
      </c>
      <c r="C38" s="549">
        <v>27.9</v>
      </c>
      <c r="D38" s="560">
        <v>40.9</v>
      </c>
      <c r="E38" s="596">
        <v>1387</v>
      </c>
      <c r="F38" s="502">
        <v>1684</v>
      </c>
      <c r="G38" s="560">
        <v>21.4</v>
      </c>
      <c r="H38" s="549">
        <v>27.5</v>
      </c>
      <c r="I38" s="549">
        <v>47</v>
      </c>
      <c r="J38" s="549">
        <v>70.900000000000006</v>
      </c>
      <c r="K38" s="231"/>
      <c r="L38" s="231"/>
      <c r="M38" s="201"/>
      <c r="N38" s="201"/>
      <c r="O38" s="201"/>
    </row>
    <row r="39" spans="1:15" ht="15" customHeight="1" x14ac:dyDescent="0.2">
      <c r="A39" s="501" t="s">
        <v>110</v>
      </c>
      <c r="B39" s="549">
        <v>18.8</v>
      </c>
      <c r="C39" s="549">
        <v>19.3</v>
      </c>
      <c r="D39" s="560">
        <v>2.7</v>
      </c>
      <c r="E39" s="596">
        <v>1472</v>
      </c>
      <c r="F39" s="502">
        <v>1503</v>
      </c>
      <c r="G39" s="560">
        <v>2.1</v>
      </c>
      <c r="H39" s="549">
        <v>27.7</v>
      </c>
      <c r="I39" s="549">
        <v>29</v>
      </c>
      <c r="J39" s="549">
        <v>4.7</v>
      </c>
      <c r="K39" s="205"/>
      <c r="L39" s="205"/>
      <c r="M39" s="201"/>
      <c r="N39" s="201"/>
      <c r="O39" s="201"/>
    </row>
    <row r="40" spans="1:15" ht="15" customHeight="1" x14ac:dyDescent="0.2">
      <c r="A40" s="474" t="s">
        <v>111</v>
      </c>
      <c r="B40" s="475">
        <v>2.6</v>
      </c>
      <c r="C40" s="475">
        <v>2</v>
      </c>
      <c r="D40" s="475">
        <v>-23.1</v>
      </c>
      <c r="E40" s="476">
        <v>228.99999999999997</v>
      </c>
      <c r="F40" s="476">
        <v>600</v>
      </c>
      <c r="G40" s="475">
        <v>162</v>
      </c>
      <c r="H40" s="475">
        <v>0.6</v>
      </c>
      <c r="I40" s="475">
        <v>1.2</v>
      </c>
      <c r="J40" s="475">
        <v>100</v>
      </c>
      <c r="K40" s="205"/>
      <c r="L40" s="205"/>
      <c r="M40" s="201"/>
      <c r="N40" s="201"/>
      <c r="O40" s="201"/>
    </row>
    <row r="41" spans="1:15" ht="15" customHeight="1" x14ac:dyDescent="0.2">
      <c r="A41" s="533" t="s">
        <v>112</v>
      </c>
      <c r="B41" s="540">
        <v>180.20000000000002</v>
      </c>
      <c r="C41" s="540">
        <v>220.70000000000002</v>
      </c>
      <c r="D41" s="540">
        <v>22.5</v>
      </c>
      <c r="E41" s="541">
        <v>1191.4744728079911</v>
      </c>
      <c r="F41" s="541">
        <v>1864.657906660625</v>
      </c>
      <c r="G41" s="540">
        <v>56.5</v>
      </c>
      <c r="H41" s="540">
        <v>214.79999999999998</v>
      </c>
      <c r="I41" s="540">
        <v>411.5</v>
      </c>
      <c r="J41" s="540">
        <v>91.6</v>
      </c>
      <c r="K41" s="205"/>
      <c r="L41" s="205"/>
      <c r="M41" s="201"/>
      <c r="N41" s="201"/>
      <c r="O41" s="201"/>
    </row>
    <row r="42" spans="1:15" ht="15" customHeight="1" x14ac:dyDescent="0.2">
      <c r="A42" s="583" t="s">
        <v>58</v>
      </c>
      <c r="B42" s="598">
        <v>182.8</v>
      </c>
      <c r="C42" s="598">
        <v>222.70000000000002</v>
      </c>
      <c r="D42" s="598">
        <v>21.8</v>
      </c>
      <c r="E42" s="599">
        <v>1177.7850109409189</v>
      </c>
      <c r="F42" s="599">
        <v>1853.3004041311181</v>
      </c>
      <c r="G42" s="598">
        <v>57.4</v>
      </c>
      <c r="H42" s="598">
        <v>215.39999999999998</v>
      </c>
      <c r="I42" s="598">
        <v>412.7</v>
      </c>
      <c r="J42" s="598">
        <v>91.6</v>
      </c>
      <c r="K42" s="205"/>
      <c r="L42" s="205"/>
      <c r="M42" s="201"/>
      <c r="N42" s="201"/>
      <c r="O42" s="201"/>
    </row>
    <row r="43" spans="1:15" ht="15" customHeight="1" x14ac:dyDescent="0.2">
      <c r="A43" s="135" t="s">
        <v>5</v>
      </c>
      <c r="B43" s="66"/>
      <c r="C43" s="66"/>
      <c r="D43" s="66"/>
      <c r="E43" s="66"/>
      <c r="F43" s="66"/>
      <c r="G43" s="66"/>
      <c r="H43" s="66"/>
      <c r="I43" s="66"/>
      <c r="J43" s="66"/>
    </row>
    <row r="44" spans="1:15" ht="15" customHeight="1" x14ac:dyDescent="0.2">
      <c r="A44" s="135" t="s">
        <v>6</v>
      </c>
      <c r="B44" s="66"/>
      <c r="C44" s="66"/>
      <c r="D44" s="66"/>
      <c r="E44" s="66"/>
      <c r="F44" s="66"/>
      <c r="G44" s="66"/>
      <c r="H44" s="66"/>
      <c r="I44" s="66"/>
      <c r="J44" s="66"/>
    </row>
    <row r="45" spans="1:15" ht="12.75" customHeight="1" x14ac:dyDescent="0.2">
      <c r="I45" s="229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1180599999999998" right="0.51180599999999998" top="0.78750000000000009" bottom="0.78750000000000009" header="0.5" footer="0.5"/>
  <pageSetup paperSize="9" orientation="portrait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44"/>
  <sheetViews>
    <sheetView zoomScale="90" zoomScaleNormal="90" workbookViewId="0">
      <pane xSplit="1" ySplit="7" topLeftCell="B8" activePane="bottomRight" state="frozen"/>
      <selection pane="topRight"/>
      <selection pane="bottomLeft"/>
      <selection pane="bottomRight" activeCell="O27" sqref="O27"/>
    </sheetView>
  </sheetViews>
  <sheetFormatPr defaultColWidth="11.42578125" defaultRowHeight="12.75" customHeight="1" x14ac:dyDescent="0.2"/>
  <cols>
    <col min="1" max="1" width="19.7109375" style="199" customWidth="1"/>
    <col min="2" max="3" width="11.28515625" style="199" customWidth="1"/>
    <col min="4" max="4" width="10.5703125" style="199" customWidth="1"/>
    <col min="5" max="8" width="11.28515625" style="199" customWidth="1"/>
    <col min="9" max="9" width="12.5703125" style="199" customWidth="1"/>
    <col min="10" max="10" width="12.140625" style="199" customWidth="1"/>
    <col min="11" max="11" width="5" style="213" customWidth="1"/>
    <col min="12" max="13" width="11.42578125" style="199" customWidth="1"/>
    <col min="14" max="14" width="8.7109375" style="232" customWidth="1"/>
    <col min="15" max="227" width="11.42578125" style="199" customWidth="1"/>
  </cols>
  <sheetData>
    <row r="1" spans="1:16" ht="36" customHeight="1" x14ac:dyDescent="0.2">
      <c r="A1" s="691"/>
      <c r="B1" s="691"/>
      <c r="C1" s="691"/>
      <c r="D1" s="691"/>
      <c r="E1" s="691"/>
      <c r="F1" s="691"/>
      <c r="G1" s="691"/>
      <c r="H1" s="691"/>
      <c r="I1" s="691"/>
      <c r="J1" s="691"/>
    </row>
    <row r="2" spans="1:16" ht="15" customHeight="1" x14ac:dyDescent="0.2">
      <c r="A2" s="691"/>
      <c r="B2" s="691"/>
      <c r="C2" s="691"/>
      <c r="D2" s="691"/>
      <c r="E2" s="691"/>
      <c r="F2" s="691"/>
      <c r="G2" s="691"/>
      <c r="H2" s="691"/>
      <c r="I2" s="691"/>
      <c r="J2" s="691"/>
    </row>
    <row r="3" spans="1:16" ht="15" customHeight="1" x14ac:dyDescent="0.2">
      <c r="A3" s="691"/>
      <c r="B3" s="691"/>
      <c r="C3" s="691"/>
      <c r="D3" s="691"/>
      <c r="E3" s="691"/>
      <c r="F3" s="691"/>
      <c r="G3" s="691"/>
      <c r="H3" s="691"/>
      <c r="I3" s="691"/>
      <c r="J3" s="691"/>
    </row>
    <row r="4" spans="1:16" ht="15" customHeight="1" x14ac:dyDescent="0.2">
      <c r="A4" s="691"/>
      <c r="B4" s="691"/>
      <c r="C4" s="691"/>
      <c r="D4" s="691"/>
      <c r="E4" s="691"/>
      <c r="F4" s="691"/>
      <c r="G4" s="691"/>
      <c r="H4" s="691"/>
      <c r="I4" s="691"/>
      <c r="J4" s="691"/>
    </row>
    <row r="5" spans="1:16" ht="26.45" customHeight="1" x14ac:dyDescent="0.2">
      <c r="A5" s="712" t="s">
        <v>65</v>
      </c>
      <c r="B5" s="709" t="s">
        <v>66</v>
      </c>
      <c r="C5" s="709"/>
      <c r="D5" s="709"/>
      <c r="E5" s="710" t="s">
        <v>67</v>
      </c>
      <c r="F5" s="710"/>
      <c r="G5" s="710"/>
      <c r="H5" s="709" t="s">
        <v>68</v>
      </c>
      <c r="I5" s="709"/>
      <c r="J5" s="709"/>
    </row>
    <row r="6" spans="1:16" ht="19.5" customHeight="1" x14ac:dyDescent="0.2">
      <c r="A6" s="716"/>
      <c r="B6" s="573" t="s">
        <v>2</v>
      </c>
      <c r="C6" s="574" t="s">
        <v>4</v>
      </c>
      <c r="D6" s="574" t="s">
        <v>69</v>
      </c>
      <c r="E6" s="574" t="s">
        <v>2</v>
      </c>
      <c r="F6" s="574" t="s">
        <v>4</v>
      </c>
      <c r="G6" s="574" t="s">
        <v>69</v>
      </c>
      <c r="H6" s="574" t="s">
        <v>2</v>
      </c>
      <c r="I6" s="574" t="s">
        <v>4</v>
      </c>
      <c r="J6" s="575" t="s">
        <v>69</v>
      </c>
      <c r="N6" s="68"/>
    </row>
    <row r="7" spans="1:16" ht="19.5" customHeight="1" x14ac:dyDescent="0.2">
      <c r="A7" s="717"/>
      <c r="B7" s="585" t="s">
        <v>70</v>
      </c>
      <c r="C7" s="579" t="s">
        <v>71</v>
      </c>
      <c r="D7" s="577" t="s">
        <v>72</v>
      </c>
      <c r="E7" s="577" t="s">
        <v>73</v>
      </c>
      <c r="F7" s="577" t="s">
        <v>74</v>
      </c>
      <c r="G7" s="578" t="s">
        <v>75</v>
      </c>
      <c r="H7" s="579" t="s">
        <v>76</v>
      </c>
      <c r="I7" s="577" t="s">
        <v>77</v>
      </c>
      <c r="J7" s="577" t="s">
        <v>78</v>
      </c>
      <c r="K7" s="600"/>
      <c r="N7" s="68"/>
    </row>
    <row r="8" spans="1:16" ht="15" customHeight="1" x14ac:dyDescent="0.2">
      <c r="A8" s="474" t="s">
        <v>79</v>
      </c>
      <c r="B8" s="524">
        <v>55.6</v>
      </c>
      <c r="C8" s="524">
        <v>32.5</v>
      </c>
      <c r="D8" s="524">
        <v>-41.5</v>
      </c>
      <c r="E8" s="525">
        <v>1093.8848920863309</v>
      </c>
      <c r="F8" s="476">
        <v>1070.6707692307693</v>
      </c>
      <c r="G8" s="524">
        <v>-2.1</v>
      </c>
      <c r="H8" s="524">
        <v>60.9</v>
      </c>
      <c r="I8" s="524">
        <v>34.799999999999997</v>
      </c>
      <c r="J8" s="524">
        <v>-42.9</v>
      </c>
      <c r="L8" s="146"/>
      <c r="M8" s="205"/>
    </row>
    <row r="9" spans="1:16" ht="15" hidden="1" customHeight="1" x14ac:dyDescent="0.2">
      <c r="A9" s="467" t="s">
        <v>80</v>
      </c>
      <c r="B9" s="500">
        <v>0</v>
      </c>
      <c r="C9" s="500">
        <v>0</v>
      </c>
      <c r="D9" s="498">
        <v>0</v>
      </c>
      <c r="E9" s="499">
        <v>0</v>
      </c>
      <c r="F9" s="469">
        <v>0</v>
      </c>
      <c r="G9" s="498">
        <v>0</v>
      </c>
      <c r="H9" s="500">
        <v>0</v>
      </c>
      <c r="I9" s="500">
        <v>0</v>
      </c>
      <c r="J9" s="500">
        <v>0</v>
      </c>
      <c r="L9" s="146"/>
      <c r="M9" s="205"/>
    </row>
    <row r="10" spans="1:16" ht="15" hidden="1" customHeight="1" x14ac:dyDescent="0.2">
      <c r="A10" s="467" t="s">
        <v>81</v>
      </c>
      <c r="B10" s="500">
        <v>0</v>
      </c>
      <c r="C10" s="500">
        <v>0</v>
      </c>
      <c r="D10" s="498">
        <v>0</v>
      </c>
      <c r="E10" s="499">
        <v>0</v>
      </c>
      <c r="F10" s="469">
        <v>0</v>
      </c>
      <c r="G10" s="498">
        <v>0</v>
      </c>
      <c r="H10" s="500">
        <v>0</v>
      </c>
      <c r="I10" s="500">
        <v>0</v>
      </c>
      <c r="J10" s="500">
        <v>0</v>
      </c>
      <c r="L10" s="146"/>
      <c r="M10" s="205"/>
      <c r="P10" s="204"/>
    </row>
    <row r="11" spans="1:16" ht="15" customHeight="1" x14ac:dyDescent="0.2">
      <c r="A11" s="501" t="s">
        <v>82</v>
      </c>
      <c r="B11" s="549">
        <v>5.2</v>
      </c>
      <c r="C11" s="549">
        <v>5.3</v>
      </c>
      <c r="D11" s="498">
        <v>1</v>
      </c>
      <c r="E11" s="502">
        <v>550</v>
      </c>
      <c r="F11" s="502">
        <v>720</v>
      </c>
      <c r="G11" s="498">
        <v>30.9</v>
      </c>
      <c r="H11" s="500">
        <v>2.9</v>
      </c>
      <c r="I11" s="500">
        <v>3.8</v>
      </c>
      <c r="J11" s="500">
        <v>31</v>
      </c>
      <c r="L11" s="233"/>
      <c r="M11" s="205"/>
      <c r="P11" s="204"/>
    </row>
    <row r="12" spans="1:16" ht="15" hidden="1" customHeight="1" x14ac:dyDescent="0.2">
      <c r="A12" s="501" t="s">
        <v>83</v>
      </c>
      <c r="B12" s="500"/>
      <c r="C12" s="500"/>
      <c r="D12" s="498">
        <v>0</v>
      </c>
      <c r="E12" s="502"/>
      <c r="F12" s="502"/>
      <c r="G12" s="498">
        <v>0</v>
      </c>
      <c r="H12" s="500">
        <v>0</v>
      </c>
      <c r="I12" s="500">
        <v>0</v>
      </c>
      <c r="J12" s="500">
        <v>0</v>
      </c>
      <c r="L12" s="146"/>
      <c r="M12" s="205"/>
      <c r="P12" s="204"/>
    </row>
    <row r="13" spans="1:16" ht="15" hidden="1" customHeight="1" x14ac:dyDescent="0.2">
      <c r="A13" s="501" t="s">
        <v>84</v>
      </c>
      <c r="B13" s="500">
        <v>0</v>
      </c>
      <c r="C13" s="500">
        <v>0</v>
      </c>
      <c r="D13" s="498">
        <v>0</v>
      </c>
      <c r="E13" s="502">
        <v>0</v>
      </c>
      <c r="F13" s="502">
        <v>0</v>
      </c>
      <c r="G13" s="498">
        <v>0</v>
      </c>
      <c r="H13" s="500">
        <v>0</v>
      </c>
      <c r="I13" s="500">
        <v>0</v>
      </c>
      <c r="J13" s="500">
        <v>0</v>
      </c>
      <c r="L13" s="146"/>
      <c r="M13" s="205"/>
      <c r="P13" s="204"/>
    </row>
    <row r="14" spans="1:16" ht="15" hidden="1" customHeight="1" x14ac:dyDescent="0.2">
      <c r="A14" s="501" t="s">
        <v>85</v>
      </c>
      <c r="B14" s="500">
        <v>0</v>
      </c>
      <c r="C14" s="500">
        <v>0</v>
      </c>
      <c r="D14" s="498">
        <v>0</v>
      </c>
      <c r="E14" s="502">
        <v>0</v>
      </c>
      <c r="F14" s="502">
        <v>0</v>
      </c>
      <c r="G14" s="498">
        <v>0</v>
      </c>
      <c r="H14" s="500">
        <v>0</v>
      </c>
      <c r="I14" s="500">
        <v>0</v>
      </c>
      <c r="J14" s="500">
        <v>0</v>
      </c>
      <c r="L14" s="146"/>
      <c r="M14" s="205"/>
      <c r="P14" s="204"/>
    </row>
    <row r="15" spans="1:16" ht="15" customHeight="1" x14ac:dyDescent="0.2">
      <c r="A15" s="501" t="s">
        <v>86</v>
      </c>
      <c r="B15" s="500">
        <v>50.4</v>
      </c>
      <c r="C15" s="500">
        <v>27.2</v>
      </c>
      <c r="D15" s="498">
        <v>-46</v>
      </c>
      <c r="E15" s="502">
        <v>1150</v>
      </c>
      <c r="F15" s="502">
        <v>1139</v>
      </c>
      <c r="G15" s="498">
        <v>-1</v>
      </c>
      <c r="H15" s="500">
        <v>58</v>
      </c>
      <c r="I15" s="500">
        <v>31</v>
      </c>
      <c r="J15" s="500">
        <v>-46.6</v>
      </c>
      <c r="L15" s="409"/>
      <c r="M15" s="205"/>
      <c r="P15" s="204"/>
    </row>
    <row r="16" spans="1:16" ht="15" customHeight="1" x14ac:dyDescent="0.2">
      <c r="A16" s="474" t="s">
        <v>87</v>
      </c>
      <c r="B16" s="524">
        <v>685.1</v>
      </c>
      <c r="C16" s="524">
        <v>664.3</v>
      </c>
      <c r="D16" s="524">
        <v>-3</v>
      </c>
      <c r="E16" s="476">
        <v>358.75620400000003</v>
      </c>
      <c r="F16" s="476">
        <v>421.62727683275631</v>
      </c>
      <c r="G16" s="524">
        <v>17.5</v>
      </c>
      <c r="H16" s="524">
        <v>245.4</v>
      </c>
      <c r="I16" s="524">
        <v>280.09999999999997</v>
      </c>
      <c r="J16" s="524">
        <v>14.1</v>
      </c>
      <c r="L16" s="146"/>
      <c r="M16" s="205"/>
      <c r="P16" s="204"/>
    </row>
    <row r="17" spans="1:16" ht="15" customHeight="1" x14ac:dyDescent="0.2">
      <c r="A17" s="501" t="s">
        <v>88</v>
      </c>
      <c r="B17" s="500">
        <v>29.8</v>
      </c>
      <c r="C17" s="500">
        <v>30.6</v>
      </c>
      <c r="D17" s="498">
        <v>2.7</v>
      </c>
      <c r="E17" s="502">
        <v>606</v>
      </c>
      <c r="F17" s="502">
        <v>618</v>
      </c>
      <c r="G17" s="498">
        <v>2</v>
      </c>
      <c r="H17" s="500">
        <v>18.100000000000001</v>
      </c>
      <c r="I17" s="500">
        <v>18.899999999999999</v>
      </c>
      <c r="J17" s="500">
        <v>4.4000000000000004</v>
      </c>
      <c r="L17" s="146"/>
      <c r="M17" s="217"/>
      <c r="P17" s="204"/>
    </row>
    <row r="18" spans="1:16" ht="15" customHeight="1" x14ac:dyDescent="0.2">
      <c r="A18" s="501" t="s">
        <v>89</v>
      </c>
      <c r="B18" s="500">
        <v>4.3</v>
      </c>
      <c r="C18" s="500">
        <v>9.3000000000000007</v>
      </c>
      <c r="D18" s="498">
        <v>116.3</v>
      </c>
      <c r="E18" s="502">
        <v>989</v>
      </c>
      <c r="F18" s="502">
        <v>981</v>
      </c>
      <c r="G18" s="498">
        <v>-0.8</v>
      </c>
      <c r="H18" s="500">
        <v>4.3</v>
      </c>
      <c r="I18" s="500">
        <v>9.1</v>
      </c>
      <c r="J18" s="500">
        <v>111.6</v>
      </c>
      <c r="K18" s="234"/>
      <c r="L18" s="156"/>
      <c r="M18" s="205"/>
      <c r="P18" s="204"/>
    </row>
    <row r="19" spans="1:16" ht="15" customHeight="1" x14ac:dyDescent="0.2">
      <c r="A19" s="501" t="s">
        <v>90</v>
      </c>
      <c r="B19" s="500">
        <v>386.2</v>
      </c>
      <c r="C19" s="500">
        <v>356.5</v>
      </c>
      <c r="D19" s="498">
        <v>-7.7</v>
      </c>
      <c r="E19" s="502">
        <v>287</v>
      </c>
      <c r="F19" s="502">
        <v>317</v>
      </c>
      <c r="G19" s="498">
        <v>10.5</v>
      </c>
      <c r="H19" s="500">
        <v>110.8</v>
      </c>
      <c r="I19" s="500">
        <v>113</v>
      </c>
      <c r="J19" s="500">
        <v>2</v>
      </c>
      <c r="L19" s="201"/>
      <c r="M19" s="205"/>
      <c r="P19" s="204"/>
    </row>
    <row r="20" spans="1:16" ht="15" customHeight="1" x14ac:dyDescent="0.2">
      <c r="A20" s="501" t="s">
        <v>91</v>
      </c>
      <c r="B20" s="500">
        <v>43.3</v>
      </c>
      <c r="C20" s="500">
        <v>45.8</v>
      </c>
      <c r="D20" s="498">
        <v>5.7</v>
      </c>
      <c r="E20" s="502">
        <v>412</v>
      </c>
      <c r="F20" s="502">
        <v>412</v>
      </c>
      <c r="G20" s="498">
        <v>0</v>
      </c>
      <c r="H20" s="500">
        <v>17.8</v>
      </c>
      <c r="I20" s="500">
        <v>18.899999999999999</v>
      </c>
      <c r="J20" s="500">
        <v>6.2</v>
      </c>
      <c r="K20" s="234"/>
      <c r="L20" s="156"/>
      <c r="M20" s="214"/>
      <c r="P20" s="235"/>
    </row>
    <row r="21" spans="1:16" ht="15" customHeight="1" x14ac:dyDescent="0.2">
      <c r="A21" s="501" t="s">
        <v>92</v>
      </c>
      <c r="B21" s="500">
        <v>66.8</v>
      </c>
      <c r="C21" s="500">
        <v>74.8</v>
      </c>
      <c r="D21" s="498">
        <v>12</v>
      </c>
      <c r="E21" s="502">
        <v>289</v>
      </c>
      <c r="F21" s="502">
        <v>498</v>
      </c>
      <c r="G21" s="498">
        <v>72.3</v>
      </c>
      <c r="H21" s="500">
        <v>19.3</v>
      </c>
      <c r="I21" s="500">
        <v>37.299999999999997</v>
      </c>
      <c r="J21" s="500">
        <v>93.3</v>
      </c>
      <c r="K21" s="236"/>
      <c r="L21" s="146"/>
      <c r="M21" s="205"/>
      <c r="P21" s="204"/>
    </row>
    <row r="22" spans="1:16" ht="15" customHeight="1" x14ac:dyDescent="0.2">
      <c r="A22" s="501" t="s">
        <v>93</v>
      </c>
      <c r="B22" s="500">
        <v>104.7</v>
      </c>
      <c r="C22" s="500">
        <v>97.3</v>
      </c>
      <c r="D22" s="498">
        <v>-7.1</v>
      </c>
      <c r="E22" s="502">
        <v>230</v>
      </c>
      <c r="F22" s="502">
        <v>288</v>
      </c>
      <c r="G22" s="498">
        <v>25.2</v>
      </c>
      <c r="H22" s="500">
        <v>24.1</v>
      </c>
      <c r="I22" s="500">
        <v>28</v>
      </c>
      <c r="J22" s="500">
        <v>16.2</v>
      </c>
      <c r="K22" s="234"/>
      <c r="L22" s="146"/>
      <c r="M22" s="205"/>
      <c r="P22" s="204"/>
    </row>
    <row r="23" spans="1:16" ht="15" hidden="1" customHeight="1" x14ac:dyDescent="0.2">
      <c r="A23" s="501" t="s">
        <v>94</v>
      </c>
      <c r="B23" s="500">
        <v>0</v>
      </c>
      <c r="C23" s="500">
        <v>0</v>
      </c>
      <c r="D23" s="498">
        <v>0</v>
      </c>
      <c r="E23" s="499">
        <v>0</v>
      </c>
      <c r="F23" s="502">
        <v>0</v>
      </c>
      <c r="G23" s="498">
        <v>0</v>
      </c>
      <c r="H23" s="500">
        <v>0</v>
      </c>
      <c r="I23" s="500">
        <v>0</v>
      </c>
      <c r="J23" s="500">
        <v>0</v>
      </c>
      <c r="L23" s="146"/>
      <c r="M23" s="205"/>
      <c r="P23" s="204"/>
    </row>
    <row r="24" spans="1:16" ht="15" hidden="1" customHeight="1" x14ac:dyDescent="0.2">
      <c r="A24" s="501" t="s">
        <v>95</v>
      </c>
      <c r="B24" s="500">
        <v>0</v>
      </c>
      <c r="C24" s="500">
        <v>0</v>
      </c>
      <c r="D24" s="498">
        <v>0</v>
      </c>
      <c r="E24" s="499">
        <v>0</v>
      </c>
      <c r="F24" s="502">
        <v>0</v>
      </c>
      <c r="G24" s="498">
        <v>0</v>
      </c>
      <c r="H24" s="500">
        <v>0</v>
      </c>
      <c r="I24" s="500">
        <v>0</v>
      </c>
      <c r="J24" s="500">
        <v>0</v>
      </c>
      <c r="L24" s="146"/>
      <c r="M24" s="205"/>
      <c r="P24" s="204"/>
    </row>
    <row r="25" spans="1:16" ht="15" customHeight="1" x14ac:dyDescent="0.2">
      <c r="A25" s="501" t="s">
        <v>96</v>
      </c>
      <c r="B25" s="500">
        <v>50</v>
      </c>
      <c r="C25" s="500">
        <v>50</v>
      </c>
      <c r="D25" s="498">
        <v>0</v>
      </c>
      <c r="E25" s="499">
        <v>1020</v>
      </c>
      <c r="F25" s="502">
        <v>1098</v>
      </c>
      <c r="G25" s="498">
        <v>7.6</v>
      </c>
      <c r="H25" s="500">
        <v>51</v>
      </c>
      <c r="I25" s="500">
        <v>54.9</v>
      </c>
      <c r="J25" s="500">
        <v>7.6</v>
      </c>
      <c r="L25" s="201"/>
      <c r="M25" s="205"/>
      <c r="P25" s="204"/>
    </row>
    <row r="26" spans="1:16" ht="15" customHeight="1" x14ac:dyDescent="0.2">
      <c r="A26" s="474" t="s">
        <v>97</v>
      </c>
      <c r="B26" s="524">
        <v>165.9</v>
      </c>
      <c r="C26" s="524">
        <v>118.1</v>
      </c>
      <c r="D26" s="524">
        <v>-28.8</v>
      </c>
      <c r="E26" s="525">
        <v>978.05424954792045</v>
      </c>
      <c r="F26" s="476">
        <v>1064.8856900931414</v>
      </c>
      <c r="G26" s="524">
        <v>8.9</v>
      </c>
      <c r="H26" s="524">
        <v>162.19999999999999</v>
      </c>
      <c r="I26" s="524">
        <v>125.69999999999999</v>
      </c>
      <c r="J26" s="524">
        <v>-22.5</v>
      </c>
      <c r="L26" s="146"/>
      <c r="M26" s="205"/>
      <c r="P26" s="204"/>
    </row>
    <row r="27" spans="1:16" ht="15" customHeight="1" x14ac:dyDescent="0.2">
      <c r="A27" s="501" t="s">
        <v>98</v>
      </c>
      <c r="B27" s="500">
        <v>152.80000000000001</v>
      </c>
      <c r="C27" s="500">
        <v>103</v>
      </c>
      <c r="D27" s="498">
        <v>-32.6</v>
      </c>
      <c r="E27" s="499">
        <v>959</v>
      </c>
      <c r="F27" s="502">
        <v>1074</v>
      </c>
      <c r="G27" s="498">
        <v>12</v>
      </c>
      <c r="H27" s="500">
        <v>146.5</v>
      </c>
      <c r="I27" s="500">
        <v>110.6</v>
      </c>
      <c r="J27" s="500">
        <v>-24.5</v>
      </c>
      <c r="L27" s="146"/>
      <c r="M27" s="205"/>
      <c r="P27" s="204"/>
    </row>
    <row r="28" spans="1:16" ht="15" hidden="1" customHeight="1" x14ac:dyDescent="0.2">
      <c r="A28" s="501" t="s">
        <v>99</v>
      </c>
      <c r="B28" s="500">
        <v>0</v>
      </c>
      <c r="C28" s="500">
        <v>0</v>
      </c>
      <c r="D28" s="498">
        <v>0</v>
      </c>
      <c r="E28" s="499">
        <v>0</v>
      </c>
      <c r="F28" s="502">
        <v>0</v>
      </c>
      <c r="G28" s="498">
        <v>0</v>
      </c>
      <c r="H28" s="500">
        <v>0</v>
      </c>
      <c r="I28" s="500">
        <v>0</v>
      </c>
      <c r="J28" s="500">
        <v>0</v>
      </c>
      <c r="L28" s="146"/>
      <c r="M28" s="205"/>
      <c r="P28" s="204"/>
    </row>
    <row r="29" spans="1:16" ht="15" customHeight="1" x14ac:dyDescent="0.2">
      <c r="A29" s="501" t="s">
        <v>100</v>
      </c>
      <c r="B29" s="500">
        <v>13</v>
      </c>
      <c r="C29" s="500">
        <v>15</v>
      </c>
      <c r="D29" s="498">
        <v>15.4</v>
      </c>
      <c r="E29" s="499">
        <v>1200</v>
      </c>
      <c r="F29" s="502">
        <v>1000</v>
      </c>
      <c r="G29" s="498">
        <v>-16.7</v>
      </c>
      <c r="H29" s="500">
        <v>15.6</v>
      </c>
      <c r="I29" s="500">
        <v>15</v>
      </c>
      <c r="J29" s="500">
        <v>-3.8</v>
      </c>
      <c r="L29" s="146"/>
      <c r="M29" s="205"/>
      <c r="P29" s="204"/>
    </row>
    <row r="30" spans="1:16" ht="15" customHeight="1" x14ac:dyDescent="0.2">
      <c r="A30" s="501" t="s">
        <v>101</v>
      </c>
      <c r="B30" s="500">
        <v>0.1</v>
      </c>
      <c r="C30" s="500">
        <v>0.1</v>
      </c>
      <c r="D30" s="498">
        <v>0</v>
      </c>
      <c r="E30" s="499">
        <v>1240</v>
      </c>
      <c r="F30" s="502">
        <v>1410</v>
      </c>
      <c r="G30" s="498">
        <v>13.7</v>
      </c>
      <c r="H30" s="500">
        <v>0.1</v>
      </c>
      <c r="I30" s="500">
        <v>0.1</v>
      </c>
      <c r="J30" s="500">
        <v>0</v>
      </c>
      <c r="L30" s="146"/>
      <c r="M30" s="205"/>
      <c r="N30" s="237"/>
      <c r="P30" s="204"/>
    </row>
    <row r="31" spans="1:16" ht="15" customHeight="1" x14ac:dyDescent="0.2">
      <c r="A31" s="474" t="s">
        <v>102</v>
      </c>
      <c r="B31" s="524">
        <v>0.1</v>
      </c>
      <c r="C31" s="524">
        <v>0.1</v>
      </c>
      <c r="D31" s="524">
        <v>0</v>
      </c>
      <c r="E31" s="525">
        <v>795</v>
      </c>
      <c r="F31" s="476">
        <v>906</v>
      </c>
      <c r="G31" s="524">
        <v>14</v>
      </c>
      <c r="H31" s="524">
        <v>0.1</v>
      </c>
      <c r="I31" s="524">
        <v>0.1</v>
      </c>
      <c r="J31" s="524">
        <v>0</v>
      </c>
      <c r="L31" s="146"/>
      <c r="M31" s="205"/>
      <c r="P31" s="204"/>
    </row>
    <row r="32" spans="1:16" ht="15" customHeight="1" x14ac:dyDescent="0.2">
      <c r="A32" s="501" t="s">
        <v>103</v>
      </c>
      <c r="B32" s="500">
        <v>0.1</v>
      </c>
      <c r="C32" s="500">
        <v>0.1</v>
      </c>
      <c r="D32" s="498">
        <v>0</v>
      </c>
      <c r="E32" s="499">
        <v>795</v>
      </c>
      <c r="F32" s="469">
        <v>906</v>
      </c>
      <c r="G32" s="498">
        <v>14</v>
      </c>
      <c r="H32" s="500">
        <v>0.1</v>
      </c>
      <c r="I32" s="500">
        <v>0.1</v>
      </c>
      <c r="J32" s="500">
        <v>0</v>
      </c>
      <c r="L32" s="146"/>
      <c r="M32" s="205"/>
      <c r="P32" s="204"/>
    </row>
    <row r="33" spans="1:16" ht="15" hidden="1" customHeight="1" x14ac:dyDescent="0.2">
      <c r="A33" s="467" t="s">
        <v>104</v>
      </c>
      <c r="B33" s="500">
        <v>0</v>
      </c>
      <c r="C33" s="500">
        <v>0</v>
      </c>
      <c r="D33" s="498">
        <v>0</v>
      </c>
      <c r="E33" s="499">
        <v>0</v>
      </c>
      <c r="F33" s="499">
        <v>0</v>
      </c>
      <c r="G33" s="498">
        <v>0</v>
      </c>
      <c r="H33" s="500">
        <v>0</v>
      </c>
      <c r="I33" s="500">
        <v>0</v>
      </c>
      <c r="J33" s="500">
        <v>0</v>
      </c>
      <c r="L33" s="146"/>
      <c r="M33" s="205"/>
      <c r="P33" s="204"/>
    </row>
    <row r="34" spans="1:16" ht="15" hidden="1" customHeight="1" x14ac:dyDescent="0.2">
      <c r="A34" s="467" t="s">
        <v>105</v>
      </c>
      <c r="B34" s="500">
        <v>0</v>
      </c>
      <c r="C34" s="500">
        <v>0</v>
      </c>
      <c r="D34" s="498">
        <v>0</v>
      </c>
      <c r="E34" s="499">
        <v>0</v>
      </c>
      <c r="F34" s="499">
        <v>0</v>
      </c>
      <c r="G34" s="498">
        <v>0</v>
      </c>
      <c r="H34" s="500">
        <v>0</v>
      </c>
      <c r="I34" s="500">
        <v>0</v>
      </c>
      <c r="J34" s="500">
        <v>0</v>
      </c>
      <c r="L34" s="146"/>
      <c r="M34" s="205"/>
      <c r="P34" s="204"/>
    </row>
    <row r="35" spans="1:16" ht="15" hidden="1" customHeight="1" x14ac:dyDescent="0.2">
      <c r="A35" s="467" t="s">
        <v>106</v>
      </c>
      <c r="B35" s="500">
        <v>0</v>
      </c>
      <c r="C35" s="500">
        <v>0</v>
      </c>
      <c r="D35" s="498">
        <v>0</v>
      </c>
      <c r="E35" s="499">
        <v>0</v>
      </c>
      <c r="F35" s="499">
        <v>0</v>
      </c>
      <c r="G35" s="498">
        <v>0</v>
      </c>
      <c r="H35" s="500">
        <v>0</v>
      </c>
      <c r="I35" s="500">
        <v>0</v>
      </c>
      <c r="J35" s="500">
        <v>0</v>
      </c>
      <c r="L35" s="146"/>
      <c r="M35" s="205"/>
      <c r="P35" s="204"/>
    </row>
    <row r="36" spans="1:16" ht="15" hidden="1" customHeight="1" x14ac:dyDescent="0.2">
      <c r="A36" s="528" t="s">
        <v>107</v>
      </c>
      <c r="B36" s="529">
        <v>0</v>
      </c>
      <c r="C36" s="529">
        <v>0</v>
      </c>
      <c r="D36" s="529">
        <v>0</v>
      </c>
      <c r="E36" s="530">
        <v>0</v>
      </c>
      <c r="F36" s="530">
        <v>0</v>
      </c>
      <c r="G36" s="529">
        <v>0</v>
      </c>
      <c r="H36" s="529">
        <v>0</v>
      </c>
      <c r="I36" s="529">
        <v>0</v>
      </c>
      <c r="J36" s="529">
        <v>0</v>
      </c>
      <c r="L36" s="146"/>
      <c r="M36" s="205"/>
      <c r="P36" s="204"/>
    </row>
    <row r="37" spans="1:16" ht="15" hidden="1" customHeight="1" x14ac:dyDescent="0.2">
      <c r="A37" s="467" t="s">
        <v>108</v>
      </c>
      <c r="B37" s="500">
        <v>0</v>
      </c>
      <c r="C37" s="500">
        <v>0</v>
      </c>
      <c r="D37" s="498">
        <v>0</v>
      </c>
      <c r="E37" s="499">
        <v>0</v>
      </c>
      <c r="F37" s="499">
        <v>0</v>
      </c>
      <c r="G37" s="498">
        <v>0</v>
      </c>
      <c r="H37" s="500">
        <v>0</v>
      </c>
      <c r="I37" s="500">
        <v>0</v>
      </c>
      <c r="J37" s="500">
        <v>0</v>
      </c>
      <c r="L37" s="146"/>
      <c r="M37" s="205"/>
      <c r="P37" s="204"/>
    </row>
    <row r="38" spans="1:16" ht="15" hidden="1" customHeight="1" x14ac:dyDescent="0.2">
      <c r="A38" s="467" t="s">
        <v>109</v>
      </c>
      <c r="B38" s="500">
        <v>0</v>
      </c>
      <c r="C38" s="500">
        <v>0</v>
      </c>
      <c r="D38" s="498">
        <v>0</v>
      </c>
      <c r="E38" s="499">
        <v>0</v>
      </c>
      <c r="F38" s="499">
        <v>0</v>
      </c>
      <c r="G38" s="498">
        <v>0</v>
      </c>
      <c r="H38" s="500">
        <v>0</v>
      </c>
      <c r="I38" s="500">
        <v>0</v>
      </c>
      <c r="J38" s="500">
        <v>0</v>
      </c>
      <c r="L38" s="146"/>
      <c r="M38" s="205"/>
      <c r="P38" s="204"/>
    </row>
    <row r="39" spans="1:16" ht="15" hidden="1" customHeight="1" x14ac:dyDescent="0.2">
      <c r="A39" s="467" t="s">
        <v>110</v>
      </c>
      <c r="B39" s="500">
        <v>0</v>
      </c>
      <c r="C39" s="500">
        <v>0</v>
      </c>
      <c r="D39" s="498">
        <v>0</v>
      </c>
      <c r="E39" s="499">
        <v>0</v>
      </c>
      <c r="F39" s="499">
        <v>0</v>
      </c>
      <c r="G39" s="498">
        <v>0</v>
      </c>
      <c r="H39" s="500">
        <v>0</v>
      </c>
      <c r="I39" s="500">
        <v>0</v>
      </c>
      <c r="J39" s="500">
        <v>0</v>
      </c>
      <c r="L39" s="146"/>
      <c r="M39" s="205"/>
    </row>
    <row r="40" spans="1:16" ht="15" customHeight="1" x14ac:dyDescent="0.2">
      <c r="A40" s="474" t="s">
        <v>111</v>
      </c>
      <c r="B40" s="524">
        <v>740.7</v>
      </c>
      <c r="C40" s="524">
        <v>696.8</v>
      </c>
      <c r="D40" s="524">
        <v>-5.9</v>
      </c>
      <c r="E40" s="525">
        <v>413.38828135547453</v>
      </c>
      <c r="F40" s="525">
        <v>451.89982778415617</v>
      </c>
      <c r="G40" s="524">
        <v>9.3000000000000007</v>
      </c>
      <c r="H40" s="524">
        <v>306.3</v>
      </c>
      <c r="I40" s="524">
        <v>314.89999999999998</v>
      </c>
      <c r="J40" s="524">
        <v>2.8</v>
      </c>
      <c r="M40" s="205"/>
    </row>
    <row r="41" spans="1:16" ht="15" customHeight="1" x14ac:dyDescent="0.2">
      <c r="A41" s="533" t="s">
        <v>112</v>
      </c>
      <c r="B41" s="534">
        <v>166</v>
      </c>
      <c r="C41" s="534">
        <v>118.19999999999999</v>
      </c>
      <c r="D41" s="534">
        <v>-28.8</v>
      </c>
      <c r="E41" s="535">
        <v>977.9439759036145</v>
      </c>
      <c r="F41" s="535">
        <v>1064.7512690355331</v>
      </c>
      <c r="G41" s="534">
        <v>8.9</v>
      </c>
      <c r="H41" s="534">
        <v>162.29999999999998</v>
      </c>
      <c r="I41" s="534">
        <v>125.79999999999998</v>
      </c>
      <c r="J41" s="534">
        <v>-22.5</v>
      </c>
      <c r="M41" s="205"/>
    </row>
    <row r="42" spans="1:16" ht="15" customHeight="1" x14ac:dyDescent="0.2">
      <c r="A42" s="508" t="s">
        <v>58</v>
      </c>
      <c r="B42" s="509">
        <v>906.7</v>
      </c>
      <c r="C42" s="509">
        <v>815</v>
      </c>
      <c r="D42" s="509">
        <v>-10.1</v>
      </c>
      <c r="E42" s="510">
        <v>516.74798720635272</v>
      </c>
      <c r="F42" s="510">
        <v>540.78208588957045</v>
      </c>
      <c r="G42" s="509">
        <v>4.7</v>
      </c>
      <c r="H42" s="509">
        <v>468.6</v>
      </c>
      <c r="I42" s="509">
        <v>440.69999999999993</v>
      </c>
      <c r="J42" s="509">
        <v>-6</v>
      </c>
      <c r="M42" s="205"/>
    </row>
    <row r="43" spans="1:16" ht="15" customHeight="1" x14ac:dyDescent="0.2">
      <c r="A43" s="135" t="s">
        <v>5</v>
      </c>
      <c r="B43" s="66"/>
      <c r="C43" s="66"/>
      <c r="D43" s="66"/>
      <c r="E43" s="66"/>
      <c r="F43" s="66"/>
      <c r="G43" s="66"/>
      <c r="H43" s="66"/>
      <c r="I43" s="66"/>
      <c r="J43" s="66"/>
    </row>
    <row r="44" spans="1:16" ht="15" customHeight="1" x14ac:dyDescent="0.2">
      <c r="A44" s="135" t="s">
        <v>6</v>
      </c>
      <c r="B44" s="66"/>
      <c r="C44" s="66"/>
      <c r="D44" s="66"/>
      <c r="E44" s="66"/>
      <c r="F44" s="66"/>
      <c r="G44" s="66"/>
      <c r="H44" s="66"/>
      <c r="I44" s="238"/>
      <c r="J44" s="157"/>
      <c r="K44" s="234"/>
      <c r="L44" s="239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1180599999999998" right="0.51180599999999998" top="0.78750000000000009" bottom="0.78750000000000009" header="0.5" footer="0.5"/>
  <pageSetup paperSize="9" orientation="portrait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51"/>
  <sheetViews>
    <sheetView zoomScale="90" workbookViewId="0">
      <pane xSplit="1" ySplit="7" topLeftCell="B8" activePane="bottomRight" state="frozen"/>
      <selection pane="topRight"/>
      <selection pane="bottomLeft"/>
      <selection pane="bottomRight" activeCell="P10" sqref="P10"/>
    </sheetView>
  </sheetViews>
  <sheetFormatPr defaultColWidth="11.42578125" defaultRowHeight="20.100000000000001" customHeight="1" x14ac:dyDescent="0.2"/>
  <cols>
    <col min="1" max="1" width="19.140625" style="1" customWidth="1"/>
    <col min="2" max="3" width="11.28515625" style="1" customWidth="1"/>
    <col min="4" max="4" width="11.5703125" style="1" customWidth="1"/>
    <col min="5" max="6" width="11.28515625" style="1" customWidth="1"/>
    <col min="7" max="7" width="10.140625" style="1" customWidth="1"/>
    <col min="8" max="9" width="11.28515625" style="1" customWidth="1"/>
    <col min="10" max="10" width="11.140625" style="1" customWidth="1"/>
    <col min="11" max="19" width="7.85546875" style="1" customWidth="1"/>
    <col min="20" max="231" width="11.42578125" style="1" customWidth="1"/>
  </cols>
  <sheetData>
    <row r="1" spans="1:19" ht="33.75" customHeight="1" x14ac:dyDescent="0.2">
      <c r="A1" s="686"/>
      <c r="B1" s="686"/>
      <c r="C1" s="686"/>
      <c r="D1" s="686"/>
      <c r="E1" s="686"/>
      <c r="F1" s="686"/>
      <c r="G1" s="686"/>
      <c r="H1" s="686"/>
      <c r="I1" s="686"/>
      <c r="J1" s="686"/>
      <c r="K1" s="75"/>
      <c r="L1" s="75"/>
      <c r="M1" s="75"/>
      <c r="N1" s="75"/>
      <c r="O1" s="75"/>
      <c r="P1" s="75"/>
      <c r="Q1" s="75"/>
      <c r="R1" s="75"/>
      <c r="S1" s="75"/>
    </row>
    <row r="2" spans="1:19" ht="15.6" customHeight="1" x14ac:dyDescent="0.2">
      <c r="A2" s="686"/>
      <c r="B2" s="686"/>
      <c r="C2" s="686"/>
      <c r="D2" s="686"/>
      <c r="E2" s="686"/>
      <c r="F2" s="686"/>
      <c r="G2" s="686"/>
      <c r="H2" s="686"/>
      <c r="I2" s="686"/>
      <c r="J2" s="686"/>
      <c r="K2" s="75"/>
      <c r="L2" s="75"/>
      <c r="M2" s="75"/>
      <c r="N2" s="75"/>
      <c r="O2" s="75"/>
      <c r="P2" s="75"/>
      <c r="Q2" s="75"/>
      <c r="R2" s="75"/>
      <c r="S2" s="75"/>
    </row>
    <row r="3" spans="1:19" ht="15.6" customHeight="1" x14ac:dyDescent="0.2">
      <c r="A3" s="686"/>
      <c r="B3" s="686"/>
      <c r="C3" s="686"/>
      <c r="D3" s="686"/>
      <c r="E3" s="686"/>
      <c r="F3" s="686"/>
      <c r="G3" s="686"/>
      <c r="H3" s="686"/>
      <c r="I3" s="686"/>
      <c r="J3" s="686"/>
      <c r="K3" s="75"/>
      <c r="L3" s="75"/>
      <c r="M3" s="75"/>
      <c r="N3" s="75"/>
      <c r="O3" s="75"/>
      <c r="P3" s="75"/>
      <c r="Q3" s="75"/>
      <c r="R3" s="75"/>
      <c r="S3" s="75"/>
    </row>
    <row r="4" spans="1:19" ht="15.6" customHeight="1" x14ac:dyDescent="0.2">
      <c r="A4" s="686"/>
      <c r="B4" s="686"/>
      <c r="C4" s="686"/>
      <c r="D4" s="686"/>
      <c r="E4" s="686"/>
      <c r="F4" s="686"/>
      <c r="G4" s="686"/>
      <c r="H4" s="686"/>
      <c r="I4" s="686"/>
      <c r="J4" s="686"/>
      <c r="K4" s="75"/>
      <c r="L4" s="75"/>
      <c r="M4" s="75"/>
      <c r="N4" s="75"/>
      <c r="O4" s="75"/>
      <c r="P4" s="75"/>
      <c r="Q4" s="75"/>
      <c r="R4" s="75"/>
      <c r="S4" s="75"/>
    </row>
    <row r="5" spans="1:19" ht="20.100000000000001" customHeight="1" x14ac:dyDescent="0.2">
      <c r="A5" s="713" t="s">
        <v>65</v>
      </c>
      <c r="B5" s="719" t="s">
        <v>66</v>
      </c>
      <c r="C5" s="719"/>
      <c r="D5" s="719"/>
      <c r="E5" s="720" t="s">
        <v>67</v>
      </c>
      <c r="F5" s="720"/>
      <c r="G5" s="720"/>
      <c r="H5" s="719" t="s">
        <v>68</v>
      </c>
      <c r="I5" s="719"/>
      <c r="J5" s="719"/>
      <c r="K5" s="82"/>
      <c r="L5" s="82"/>
      <c r="M5" s="82"/>
      <c r="N5" s="82"/>
      <c r="O5" s="82"/>
      <c r="P5" s="82"/>
      <c r="Q5" s="82"/>
      <c r="R5" s="82"/>
      <c r="S5" s="82"/>
    </row>
    <row r="6" spans="1:19" ht="20.100000000000001" customHeight="1" x14ac:dyDescent="0.2">
      <c r="A6" s="718"/>
      <c r="B6" s="601" t="s">
        <v>2</v>
      </c>
      <c r="C6" s="602" t="s">
        <v>4</v>
      </c>
      <c r="D6" s="602" t="s">
        <v>69</v>
      </c>
      <c r="E6" s="602" t="s">
        <v>2</v>
      </c>
      <c r="F6" s="602" t="s">
        <v>4</v>
      </c>
      <c r="G6" s="602" t="s">
        <v>69</v>
      </c>
      <c r="H6" s="602" t="s">
        <v>2</v>
      </c>
      <c r="I6" s="602" t="s">
        <v>4</v>
      </c>
      <c r="J6" s="603" t="s">
        <v>69</v>
      </c>
      <c r="K6" s="39"/>
      <c r="L6" s="39"/>
      <c r="M6" s="39"/>
      <c r="N6" s="39"/>
      <c r="O6" s="39"/>
      <c r="P6" s="39"/>
      <c r="Q6" s="39"/>
      <c r="R6" s="39"/>
      <c r="S6" s="39"/>
    </row>
    <row r="7" spans="1:19" ht="20.100000000000001" customHeight="1" x14ac:dyDescent="0.2">
      <c r="A7" s="714"/>
      <c r="B7" s="604" t="s">
        <v>70</v>
      </c>
      <c r="C7" s="590" t="s">
        <v>71</v>
      </c>
      <c r="D7" s="589" t="s">
        <v>72</v>
      </c>
      <c r="E7" s="590" t="s">
        <v>73</v>
      </c>
      <c r="F7" s="588" t="s">
        <v>74</v>
      </c>
      <c r="G7" s="588" t="s">
        <v>75</v>
      </c>
      <c r="H7" s="588" t="s">
        <v>76</v>
      </c>
      <c r="I7" s="588" t="s">
        <v>77</v>
      </c>
      <c r="J7" s="588" t="s">
        <v>78</v>
      </c>
      <c r="K7" s="568"/>
      <c r="L7" s="39"/>
      <c r="M7" s="39"/>
      <c r="N7" s="39"/>
      <c r="O7" s="39"/>
      <c r="P7" s="39"/>
      <c r="Q7" s="39"/>
      <c r="R7" s="39"/>
      <c r="S7" s="39"/>
    </row>
    <row r="8" spans="1:19" ht="15.6" customHeight="1" x14ac:dyDescent="0.2">
      <c r="A8" s="474" t="s">
        <v>79</v>
      </c>
      <c r="B8" s="475">
        <v>59.9</v>
      </c>
      <c r="C8" s="475">
        <v>37</v>
      </c>
      <c r="D8" s="475">
        <v>-38.200000000000003</v>
      </c>
      <c r="E8" s="476">
        <v>1098.881469115192</v>
      </c>
      <c r="F8" s="476">
        <v>1073.6540540540541</v>
      </c>
      <c r="G8" s="475">
        <v>-2.2999999999999998</v>
      </c>
      <c r="H8" s="475">
        <v>65.900000000000006</v>
      </c>
      <c r="I8" s="475">
        <v>39.700000000000003</v>
      </c>
      <c r="J8" s="475">
        <v>-39.799999999999997</v>
      </c>
      <c r="K8" s="193"/>
      <c r="L8" s="193"/>
      <c r="M8" s="193"/>
      <c r="N8" s="193"/>
      <c r="O8" s="193"/>
      <c r="P8" s="193"/>
      <c r="Q8" s="193"/>
      <c r="R8" s="193"/>
      <c r="S8" s="193"/>
    </row>
    <row r="9" spans="1:19" ht="15.6" hidden="1" customHeight="1" x14ac:dyDescent="0.2">
      <c r="A9" s="467" t="s">
        <v>80</v>
      </c>
      <c r="B9" s="468">
        <v>0</v>
      </c>
      <c r="C9" s="468">
        <v>0</v>
      </c>
      <c r="D9" s="468">
        <v>0</v>
      </c>
      <c r="E9" s="469">
        <v>0</v>
      </c>
      <c r="F9" s="469">
        <v>0</v>
      </c>
      <c r="G9" s="470">
        <v>0</v>
      </c>
      <c r="H9" s="468">
        <v>0</v>
      </c>
      <c r="I9" s="468">
        <v>0</v>
      </c>
      <c r="J9" s="468">
        <v>0</v>
      </c>
      <c r="K9" s="44"/>
      <c r="L9" s="44"/>
      <c r="M9" s="44"/>
      <c r="N9" s="44"/>
      <c r="O9" s="44"/>
      <c r="P9" s="44"/>
      <c r="Q9" s="44"/>
      <c r="R9" s="44"/>
      <c r="S9" s="44"/>
    </row>
    <row r="10" spans="1:19" ht="15.6" customHeight="1" x14ac:dyDescent="0.2">
      <c r="A10" s="467" t="s">
        <v>81</v>
      </c>
      <c r="B10" s="468">
        <v>3.3</v>
      </c>
      <c r="C10" s="468">
        <v>3.3</v>
      </c>
      <c r="D10" s="468">
        <v>0</v>
      </c>
      <c r="E10" s="469">
        <v>1260</v>
      </c>
      <c r="F10" s="469">
        <v>1160</v>
      </c>
      <c r="G10" s="470">
        <v>-7.9</v>
      </c>
      <c r="H10" s="468">
        <v>4.2</v>
      </c>
      <c r="I10" s="468">
        <v>3.8</v>
      </c>
      <c r="J10" s="468">
        <v>-9.5</v>
      </c>
      <c r="K10" s="44"/>
      <c r="L10" s="44"/>
      <c r="M10" s="44"/>
      <c r="N10" s="44"/>
      <c r="O10" s="44"/>
      <c r="P10" s="44"/>
      <c r="Q10" s="44"/>
      <c r="R10" s="44"/>
      <c r="S10" s="44"/>
    </row>
    <row r="11" spans="1:19" ht="15.6" customHeight="1" x14ac:dyDescent="0.2">
      <c r="A11" s="467" t="s">
        <v>82</v>
      </c>
      <c r="B11" s="468">
        <v>5.2</v>
      </c>
      <c r="C11" s="468">
        <v>5.3</v>
      </c>
      <c r="D11" s="468">
        <v>1.9</v>
      </c>
      <c r="E11" s="469">
        <v>550</v>
      </c>
      <c r="F11" s="469">
        <v>720</v>
      </c>
      <c r="G11" s="470">
        <v>30.9</v>
      </c>
      <c r="H11" s="468">
        <v>2.9</v>
      </c>
      <c r="I11" s="468">
        <v>3.8</v>
      </c>
      <c r="J11" s="468">
        <v>31</v>
      </c>
      <c r="K11" s="44"/>
      <c r="L11" s="44"/>
      <c r="M11" s="44"/>
      <c r="N11" s="44"/>
      <c r="O11" s="44"/>
      <c r="P11" s="44"/>
      <c r="Q11" s="44"/>
      <c r="R11" s="44"/>
      <c r="S11" s="44"/>
    </row>
    <row r="12" spans="1:19" ht="15.6" customHeight="1" x14ac:dyDescent="0.2">
      <c r="A12" s="467" t="s">
        <v>83</v>
      </c>
      <c r="B12" s="468">
        <v>0</v>
      </c>
      <c r="C12" s="468">
        <v>0</v>
      </c>
      <c r="D12" s="468">
        <v>0</v>
      </c>
      <c r="E12" s="469">
        <v>0</v>
      </c>
      <c r="F12" s="469">
        <v>0</v>
      </c>
      <c r="G12" s="470">
        <v>0</v>
      </c>
      <c r="H12" s="468">
        <v>0</v>
      </c>
      <c r="I12" s="468">
        <v>0</v>
      </c>
      <c r="J12" s="468">
        <v>0</v>
      </c>
      <c r="K12" s="44"/>
      <c r="L12" s="44"/>
      <c r="M12" s="44"/>
      <c r="N12" s="44"/>
      <c r="O12" s="44"/>
      <c r="P12" s="44"/>
      <c r="Q12" s="44"/>
      <c r="R12" s="44"/>
      <c r="S12" s="44"/>
    </row>
    <row r="13" spans="1:19" ht="15.6" customHeight="1" x14ac:dyDescent="0.2">
      <c r="A13" s="467" t="s">
        <v>84</v>
      </c>
      <c r="B13" s="468">
        <v>1</v>
      </c>
      <c r="C13" s="468">
        <v>1.2</v>
      </c>
      <c r="D13" s="468">
        <v>20</v>
      </c>
      <c r="E13" s="469">
        <v>845</v>
      </c>
      <c r="F13" s="469">
        <v>916.99999999999989</v>
      </c>
      <c r="G13" s="470">
        <v>8.5</v>
      </c>
      <c r="H13" s="468">
        <v>0.8</v>
      </c>
      <c r="I13" s="468">
        <v>1.1000000000000001</v>
      </c>
      <c r="J13" s="468">
        <v>37.5</v>
      </c>
      <c r="K13" s="44"/>
      <c r="L13" s="44"/>
      <c r="M13" s="44"/>
      <c r="N13" s="44"/>
      <c r="O13" s="44"/>
      <c r="P13" s="44"/>
      <c r="Q13" s="44"/>
      <c r="R13" s="44"/>
      <c r="S13" s="44"/>
    </row>
    <row r="14" spans="1:19" ht="15.6" hidden="1" customHeight="1" x14ac:dyDescent="0.2">
      <c r="A14" s="467" t="s">
        <v>85</v>
      </c>
      <c r="B14" s="468">
        <v>0</v>
      </c>
      <c r="C14" s="468">
        <v>0</v>
      </c>
      <c r="D14" s="468">
        <v>0</v>
      </c>
      <c r="E14" s="469">
        <v>0</v>
      </c>
      <c r="F14" s="469">
        <v>0</v>
      </c>
      <c r="G14" s="470">
        <v>0</v>
      </c>
      <c r="H14" s="468">
        <v>0</v>
      </c>
      <c r="I14" s="468">
        <v>0</v>
      </c>
      <c r="J14" s="468">
        <v>0</v>
      </c>
      <c r="K14" s="44"/>
      <c r="L14" s="44"/>
      <c r="M14" s="44"/>
      <c r="N14" s="44"/>
      <c r="O14" s="44"/>
      <c r="P14" s="44"/>
      <c r="Q14" s="44"/>
      <c r="R14" s="44"/>
      <c r="S14" s="44"/>
    </row>
    <row r="15" spans="1:19" ht="15.6" customHeight="1" x14ac:dyDescent="0.2">
      <c r="A15" s="467" t="s">
        <v>86</v>
      </c>
      <c r="B15" s="468">
        <v>50.4</v>
      </c>
      <c r="C15" s="468">
        <v>27.2</v>
      </c>
      <c r="D15" s="468">
        <v>-46</v>
      </c>
      <c r="E15" s="469">
        <v>1150</v>
      </c>
      <c r="F15" s="469">
        <v>1139</v>
      </c>
      <c r="G15" s="470">
        <v>-1</v>
      </c>
      <c r="H15" s="468">
        <v>58</v>
      </c>
      <c r="I15" s="468">
        <v>31</v>
      </c>
      <c r="J15" s="468">
        <v>-46.6</v>
      </c>
      <c r="K15" s="44"/>
      <c r="L15" s="44"/>
      <c r="M15" s="44"/>
      <c r="N15" s="44"/>
      <c r="O15" s="44"/>
      <c r="P15" s="44"/>
      <c r="Q15" s="44"/>
      <c r="R15" s="44"/>
      <c r="S15" s="44"/>
    </row>
    <row r="16" spans="1:19" ht="15.6" customHeight="1" x14ac:dyDescent="0.2">
      <c r="A16" s="474" t="s">
        <v>87</v>
      </c>
      <c r="B16" s="475">
        <v>735.8</v>
      </c>
      <c r="C16" s="475">
        <v>718.4</v>
      </c>
      <c r="D16" s="475">
        <v>-2.4</v>
      </c>
      <c r="E16" s="476">
        <v>406.37197608045665</v>
      </c>
      <c r="F16" s="476">
        <v>493.07085189309578</v>
      </c>
      <c r="G16" s="475">
        <v>21.3</v>
      </c>
      <c r="H16" s="475">
        <v>299</v>
      </c>
      <c r="I16" s="475">
        <v>354.3</v>
      </c>
      <c r="J16" s="475">
        <v>18.5</v>
      </c>
      <c r="K16" s="193"/>
      <c r="L16" s="193"/>
      <c r="M16" s="193"/>
      <c r="N16" s="193"/>
      <c r="O16" s="193"/>
      <c r="P16" s="193"/>
      <c r="Q16" s="193"/>
      <c r="R16" s="193"/>
      <c r="S16" s="193"/>
    </row>
    <row r="17" spans="1:19" ht="15.6" customHeight="1" x14ac:dyDescent="0.2">
      <c r="A17" s="467" t="s">
        <v>88</v>
      </c>
      <c r="B17" s="468">
        <v>29.8</v>
      </c>
      <c r="C17" s="468">
        <v>30.6</v>
      </c>
      <c r="D17" s="468">
        <v>2.7</v>
      </c>
      <c r="E17" s="469">
        <v>606</v>
      </c>
      <c r="F17" s="469">
        <v>618</v>
      </c>
      <c r="G17" s="470">
        <v>2</v>
      </c>
      <c r="H17" s="468">
        <v>18.100000000000001</v>
      </c>
      <c r="I17" s="468">
        <v>18.899999999999999</v>
      </c>
      <c r="J17" s="468">
        <v>4.4000000000000004</v>
      </c>
      <c r="K17" s="44"/>
      <c r="L17" s="44"/>
      <c r="M17" s="44"/>
      <c r="N17" s="44"/>
      <c r="O17" s="44"/>
      <c r="P17" s="44"/>
      <c r="Q17" s="44"/>
      <c r="R17" s="44"/>
      <c r="S17" s="44"/>
    </row>
    <row r="18" spans="1:19" ht="15.6" customHeight="1" x14ac:dyDescent="0.2">
      <c r="A18" s="467" t="s">
        <v>89</v>
      </c>
      <c r="B18" s="468">
        <v>4.3</v>
      </c>
      <c r="C18" s="468">
        <v>9.3000000000000007</v>
      </c>
      <c r="D18" s="468">
        <v>116.3</v>
      </c>
      <c r="E18" s="469">
        <v>989</v>
      </c>
      <c r="F18" s="469">
        <v>981</v>
      </c>
      <c r="G18" s="470">
        <v>-0.8</v>
      </c>
      <c r="H18" s="468">
        <v>4.3</v>
      </c>
      <c r="I18" s="468">
        <v>9.1</v>
      </c>
      <c r="J18" s="468">
        <v>111.6</v>
      </c>
      <c r="K18" s="44"/>
      <c r="L18" s="44"/>
      <c r="M18" s="44"/>
      <c r="N18" s="44"/>
      <c r="O18" s="44"/>
      <c r="P18" s="44"/>
      <c r="Q18" s="44"/>
      <c r="R18" s="44"/>
      <c r="S18" s="44"/>
    </row>
    <row r="19" spans="1:19" ht="15.6" customHeight="1" x14ac:dyDescent="0.2">
      <c r="A19" s="467" t="s">
        <v>90</v>
      </c>
      <c r="B19" s="468">
        <v>391.09999999999997</v>
      </c>
      <c r="C19" s="468">
        <v>361.2</v>
      </c>
      <c r="D19" s="468">
        <v>-7.6</v>
      </c>
      <c r="E19" s="469">
        <v>291.81104576834571</v>
      </c>
      <c r="F19" s="469">
        <v>321.58028792912518</v>
      </c>
      <c r="G19" s="470">
        <v>10.199999999999999</v>
      </c>
      <c r="H19" s="468">
        <v>114.1</v>
      </c>
      <c r="I19" s="468">
        <v>116.2</v>
      </c>
      <c r="J19" s="468">
        <v>1.8</v>
      </c>
      <c r="K19" s="44"/>
      <c r="L19" s="44"/>
      <c r="M19" s="44"/>
      <c r="N19" s="44"/>
      <c r="O19" s="44"/>
      <c r="P19" s="44"/>
      <c r="Q19" s="44"/>
      <c r="R19" s="44"/>
      <c r="S19" s="44"/>
    </row>
    <row r="20" spans="1:19" ht="15.6" customHeight="1" x14ac:dyDescent="0.2">
      <c r="A20" s="467" t="s">
        <v>91</v>
      </c>
      <c r="B20" s="468">
        <v>43.3</v>
      </c>
      <c r="C20" s="468">
        <v>45.8</v>
      </c>
      <c r="D20" s="468">
        <v>5.8</v>
      </c>
      <c r="E20" s="469">
        <v>412</v>
      </c>
      <c r="F20" s="469">
        <v>412</v>
      </c>
      <c r="G20" s="470">
        <v>0</v>
      </c>
      <c r="H20" s="468">
        <v>17.8</v>
      </c>
      <c r="I20" s="468">
        <v>18.899999999999999</v>
      </c>
      <c r="J20" s="468">
        <v>6.2</v>
      </c>
      <c r="K20" s="44"/>
      <c r="L20" s="44"/>
      <c r="M20" s="44"/>
      <c r="N20" s="44"/>
      <c r="O20" s="44"/>
      <c r="P20" s="44"/>
      <c r="Q20" s="44"/>
      <c r="R20" s="44"/>
      <c r="S20" s="44"/>
    </row>
    <row r="21" spans="1:19" ht="15.6" customHeight="1" x14ac:dyDescent="0.2">
      <c r="A21" s="467" t="s">
        <v>92</v>
      </c>
      <c r="B21" s="468">
        <v>93.3</v>
      </c>
      <c r="C21" s="468">
        <v>101.69999999999999</v>
      </c>
      <c r="D21" s="468">
        <v>9</v>
      </c>
      <c r="E21" s="469">
        <v>293.98821007502681</v>
      </c>
      <c r="F21" s="469">
        <v>523.02064896755167</v>
      </c>
      <c r="G21" s="470">
        <v>77.900000000000006</v>
      </c>
      <c r="H21" s="468">
        <v>27.4</v>
      </c>
      <c r="I21" s="468">
        <v>53.2</v>
      </c>
      <c r="J21" s="468">
        <v>94.2</v>
      </c>
      <c r="K21" s="44"/>
      <c r="L21" s="44"/>
      <c r="M21" s="44"/>
      <c r="N21" s="44"/>
      <c r="O21" s="44"/>
      <c r="P21" s="44"/>
      <c r="Q21" s="44"/>
      <c r="R21" s="44"/>
      <c r="S21" s="44"/>
    </row>
    <row r="22" spans="1:19" ht="15" customHeight="1" x14ac:dyDescent="0.2">
      <c r="A22" s="467" t="s">
        <v>93</v>
      </c>
      <c r="B22" s="468">
        <v>109</v>
      </c>
      <c r="C22" s="468">
        <v>99.8</v>
      </c>
      <c r="D22" s="468">
        <v>-8.4</v>
      </c>
      <c r="E22" s="469">
        <v>236.70642201834863</v>
      </c>
      <c r="F22" s="469">
        <v>291.3066132264529</v>
      </c>
      <c r="G22" s="470">
        <v>23.1</v>
      </c>
      <c r="H22" s="468">
        <v>25.8</v>
      </c>
      <c r="I22" s="468">
        <v>29.1</v>
      </c>
      <c r="J22" s="468">
        <v>12.8</v>
      </c>
      <c r="K22" s="44"/>
      <c r="L22" s="44"/>
      <c r="M22" s="44"/>
      <c r="N22" s="44"/>
      <c r="O22" s="44"/>
      <c r="P22" s="44"/>
      <c r="Q22" s="44"/>
      <c r="R22" s="44"/>
      <c r="S22" s="44"/>
    </row>
    <row r="23" spans="1:19" ht="15.6" hidden="1" customHeight="1" x14ac:dyDescent="0.2">
      <c r="A23" s="467" t="s">
        <v>94</v>
      </c>
      <c r="B23" s="468">
        <v>0</v>
      </c>
      <c r="C23" s="468">
        <v>0</v>
      </c>
      <c r="D23" s="468">
        <v>0</v>
      </c>
      <c r="E23" s="469">
        <v>0</v>
      </c>
      <c r="F23" s="469">
        <v>0</v>
      </c>
      <c r="G23" s="470">
        <v>0</v>
      </c>
      <c r="H23" s="468">
        <v>0</v>
      </c>
      <c r="I23" s="468">
        <v>0</v>
      </c>
      <c r="J23" s="468">
        <v>0</v>
      </c>
      <c r="K23" s="44"/>
      <c r="L23" s="44"/>
      <c r="M23" s="44"/>
      <c r="N23" s="44"/>
      <c r="O23" s="44"/>
      <c r="P23" s="44"/>
      <c r="Q23" s="44"/>
      <c r="R23" s="44"/>
      <c r="S23" s="44"/>
    </row>
    <row r="24" spans="1:19" ht="15.6" hidden="1" customHeight="1" x14ac:dyDescent="0.2">
      <c r="A24" s="467" t="s">
        <v>95</v>
      </c>
      <c r="B24" s="468">
        <v>0</v>
      </c>
      <c r="C24" s="468">
        <v>0</v>
      </c>
      <c r="D24" s="468">
        <v>0</v>
      </c>
      <c r="E24" s="469">
        <v>0</v>
      </c>
      <c r="F24" s="469">
        <v>0</v>
      </c>
      <c r="G24" s="470">
        <v>0</v>
      </c>
      <c r="H24" s="468">
        <v>0</v>
      </c>
      <c r="I24" s="468">
        <v>0</v>
      </c>
      <c r="J24" s="468">
        <v>0</v>
      </c>
      <c r="K24" s="44"/>
      <c r="L24" s="44"/>
      <c r="M24" s="44"/>
      <c r="N24" s="44"/>
      <c r="O24" s="44"/>
      <c r="P24" s="44"/>
      <c r="Q24" s="44"/>
      <c r="R24" s="44"/>
      <c r="S24" s="44"/>
    </row>
    <row r="25" spans="1:19" ht="15.6" customHeight="1" x14ac:dyDescent="0.2">
      <c r="A25" s="467" t="s">
        <v>96</v>
      </c>
      <c r="B25" s="468">
        <v>65</v>
      </c>
      <c r="C25" s="468">
        <v>70</v>
      </c>
      <c r="D25" s="468">
        <v>7.7</v>
      </c>
      <c r="E25" s="469">
        <v>1407.6923076923076</v>
      </c>
      <c r="F25" s="469">
        <v>1555.7142857142858</v>
      </c>
      <c r="G25" s="470">
        <v>10.5</v>
      </c>
      <c r="H25" s="468">
        <v>91.5</v>
      </c>
      <c r="I25" s="468">
        <v>108.9</v>
      </c>
      <c r="J25" s="468">
        <v>19</v>
      </c>
      <c r="K25" s="44"/>
      <c r="L25" s="44"/>
      <c r="M25" s="44"/>
      <c r="N25" s="44"/>
      <c r="O25" s="44"/>
      <c r="P25" s="44"/>
      <c r="Q25" s="44"/>
      <c r="R25" s="44"/>
      <c r="S25" s="44"/>
    </row>
    <row r="26" spans="1:19" ht="15.6" customHeight="1" x14ac:dyDescent="0.2">
      <c r="A26" s="474" t="s">
        <v>97</v>
      </c>
      <c r="B26" s="475">
        <v>228.1</v>
      </c>
      <c r="C26" s="475">
        <v>143.29999999999998</v>
      </c>
      <c r="D26" s="475">
        <v>-37.200000000000003</v>
      </c>
      <c r="E26" s="476">
        <v>1190.8193774660238</v>
      </c>
      <c r="F26" s="476">
        <v>1207.0928122819262</v>
      </c>
      <c r="G26" s="475">
        <v>1.4</v>
      </c>
      <c r="H26" s="475">
        <v>271.60000000000002</v>
      </c>
      <c r="I26" s="475">
        <v>173</v>
      </c>
      <c r="J26" s="475">
        <v>-36.299999999999997</v>
      </c>
      <c r="K26" s="193"/>
      <c r="L26" s="193"/>
      <c r="M26" s="193"/>
      <c r="N26" s="193"/>
      <c r="O26" s="193"/>
      <c r="P26" s="193"/>
      <c r="Q26" s="193"/>
      <c r="R26" s="193"/>
      <c r="S26" s="193"/>
    </row>
    <row r="27" spans="1:19" ht="15.6" customHeight="1" x14ac:dyDescent="0.2">
      <c r="A27" s="467" t="s">
        <v>98</v>
      </c>
      <c r="B27" s="468">
        <v>176.9</v>
      </c>
      <c r="C27" s="468">
        <v>120.2</v>
      </c>
      <c r="D27" s="468">
        <v>-32.1</v>
      </c>
      <c r="E27" s="469">
        <v>1023.8479366873941</v>
      </c>
      <c r="F27" s="469">
        <v>1169.0149750415974</v>
      </c>
      <c r="G27" s="470">
        <v>14.2</v>
      </c>
      <c r="H27" s="468">
        <v>181.1</v>
      </c>
      <c r="I27" s="468">
        <v>140.5</v>
      </c>
      <c r="J27" s="468">
        <v>-22.4</v>
      </c>
      <c r="K27" s="44"/>
      <c r="L27" s="44"/>
      <c r="M27" s="44"/>
      <c r="N27" s="44"/>
      <c r="O27" s="44"/>
      <c r="P27" s="44"/>
      <c r="Q27" s="44"/>
      <c r="R27" s="44"/>
      <c r="S27" s="44"/>
    </row>
    <row r="28" spans="1:19" ht="15.6" customHeight="1" x14ac:dyDescent="0.2">
      <c r="A28" s="467" t="s">
        <v>99</v>
      </c>
      <c r="B28" s="468">
        <v>12</v>
      </c>
      <c r="C28" s="468">
        <v>6.2</v>
      </c>
      <c r="D28" s="468">
        <v>-48.3</v>
      </c>
      <c r="E28" s="469">
        <v>408</v>
      </c>
      <c r="F28" s="469">
        <v>2100</v>
      </c>
      <c r="G28" s="470">
        <v>414.7</v>
      </c>
      <c r="H28" s="468">
        <v>4.9000000000000004</v>
      </c>
      <c r="I28" s="468">
        <v>13</v>
      </c>
      <c r="J28" s="468">
        <v>165.3</v>
      </c>
      <c r="K28" s="44"/>
      <c r="L28" s="44"/>
      <c r="M28" s="44"/>
      <c r="N28" s="44"/>
      <c r="O28" s="44"/>
      <c r="P28" s="44"/>
      <c r="Q28" s="44"/>
      <c r="R28" s="44"/>
      <c r="S28" s="44"/>
    </row>
    <row r="29" spans="1:19" ht="15.6" customHeight="1" x14ac:dyDescent="0.2">
      <c r="A29" s="467" t="s">
        <v>100</v>
      </c>
      <c r="B29" s="468">
        <v>38</v>
      </c>
      <c r="C29" s="468">
        <v>16.7</v>
      </c>
      <c r="D29" s="468">
        <v>-56.1</v>
      </c>
      <c r="E29" s="469">
        <v>2186.8421052631579</v>
      </c>
      <c r="F29" s="469">
        <v>1142.5149700598804</v>
      </c>
      <c r="G29" s="470">
        <v>-47.8</v>
      </c>
      <c r="H29" s="468">
        <v>83.1</v>
      </c>
      <c r="I29" s="468">
        <v>19.100000000000001</v>
      </c>
      <c r="J29" s="468">
        <v>-77</v>
      </c>
      <c r="K29" s="44"/>
      <c r="L29" s="44"/>
      <c r="M29" s="44"/>
      <c r="N29" s="75"/>
      <c r="O29" s="44"/>
      <c r="P29" s="44"/>
      <c r="Q29" s="44"/>
      <c r="R29" s="44"/>
      <c r="S29" s="44"/>
    </row>
    <row r="30" spans="1:19" ht="15.6" customHeight="1" x14ac:dyDescent="0.2">
      <c r="A30" s="467" t="s">
        <v>101</v>
      </c>
      <c r="B30" s="468">
        <v>1.2000000000000002</v>
      </c>
      <c r="C30" s="468">
        <v>0.2</v>
      </c>
      <c r="D30" s="468">
        <v>-83.3</v>
      </c>
      <c r="E30" s="469">
        <v>2092.6666666666661</v>
      </c>
      <c r="F30" s="469">
        <v>1804</v>
      </c>
      <c r="G30" s="470">
        <v>-13.8</v>
      </c>
      <c r="H30" s="468">
        <v>2.5</v>
      </c>
      <c r="I30" s="468">
        <v>0.4</v>
      </c>
      <c r="J30" s="468">
        <v>-84</v>
      </c>
      <c r="K30" s="44"/>
      <c r="L30" s="44"/>
      <c r="M30" s="44"/>
      <c r="N30" s="44"/>
      <c r="O30" s="44"/>
      <c r="P30" s="44"/>
      <c r="Q30" s="44"/>
      <c r="R30" s="44"/>
      <c r="S30" s="44"/>
    </row>
    <row r="31" spans="1:19" ht="15.6" customHeight="1" x14ac:dyDescent="0.2">
      <c r="A31" s="474" t="s">
        <v>102</v>
      </c>
      <c r="B31" s="475">
        <v>127.8</v>
      </c>
      <c r="C31" s="475">
        <v>127.2</v>
      </c>
      <c r="D31" s="475">
        <v>-0.5</v>
      </c>
      <c r="E31" s="476">
        <v>1269.2597809076685</v>
      </c>
      <c r="F31" s="476">
        <v>1406.9937106918242</v>
      </c>
      <c r="G31" s="475">
        <v>10.9</v>
      </c>
      <c r="H31" s="475">
        <v>162.20000000000002</v>
      </c>
      <c r="I31" s="475">
        <v>178.99999999999997</v>
      </c>
      <c r="J31" s="475">
        <v>10.4</v>
      </c>
      <c r="K31" s="193"/>
      <c r="L31" s="193"/>
      <c r="M31" s="193"/>
      <c r="N31" s="193"/>
      <c r="O31" s="193"/>
      <c r="P31" s="193"/>
      <c r="Q31" s="193"/>
      <c r="R31" s="193"/>
      <c r="S31" s="193"/>
    </row>
    <row r="32" spans="1:19" ht="15.6" customHeight="1" x14ac:dyDescent="0.2">
      <c r="A32" s="467" t="s">
        <v>103</v>
      </c>
      <c r="B32" s="468">
        <v>104.7</v>
      </c>
      <c r="C32" s="468">
        <v>104.2</v>
      </c>
      <c r="D32" s="468">
        <v>-0.5</v>
      </c>
      <c r="E32" s="469">
        <v>1200.8968481375359</v>
      </c>
      <c r="F32" s="469">
        <v>1335.6343570057584</v>
      </c>
      <c r="G32" s="470">
        <v>11.2</v>
      </c>
      <c r="H32" s="468">
        <v>125.7</v>
      </c>
      <c r="I32" s="468">
        <v>139.19999999999999</v>
      </c>
      <c r="J32" s="468">
        <v>10.7</v>
      </c>
      <c r="K32" s="44"/>
      <c r="L32" s="44"/>
      <c r="M32" s="44"/>
      <c r="N32" s="44"/>
      <c r="O32" s="44"/>
      <c r="P32" s="44"/>
      <c r="Q32" s="44"/>
      <c r="R32" s="44"/>
      <c r="S32" s="44"/>
    </row>
    <row r="33" spans="1:19" ht="15.6" customHeight="1" x14ac:dyDescent="0.2">
      <c r="A33" s="467" t="s">
        <v>104</v>
      </c>
      <c r="B33" s="468">
        <v>5.3</v>
      </c>
      <c r="C33" s="468">
        <v>5.2</v>
      </c>
      <c r="D33" s="468">
        <v>-1.9</v>
      </c>
      <c r="E33" s="469">
        <v>865</v>
      </c>
      <c r="F33" s="469">
        <v>870</v>
      </c>
      <c r="G33" s="470">
        <v>0.6</v>
      </c>
      <c r="H33" s="468">
        <v>4.5999999999999996</v>
      </c>
      <c r="I33" s="468">
        <v>4.5</v>
      </c>
      <c r="J33" s="468">
        <v>-2.2000000000000002</v>
      </c>
      <c r="K33" s="44"/>
      <c r="L33" s="44"/>
      <c r="M33" s="44"/>
      <c r="N33" s="44"/>
      <c r="O33" s="44"/>
      <c r="P33" s="75"/>
      <c r="Q33" s="44"/>
      <c r="R33" s="44"/>
      <c r="S33" s="44"/>
    </row>
    <row r="34" spans="1:19" ht="15.6" customHeight="1" x14ac:dyDescent="0.2">
      <c r="A34" s="467" t="s">
        <v>105</v>
      </c>
      <c r="B34" s="468">
        <v>0.5</v>
      </c>
      <c r="C34" s="468">
        <v>0.5</v>
      </c>
      <c r="D34" s="468">
        <v>0</v>
      </c>
      <c r="E34" s="469">
        <v>1506</v>
      </c>
      <c r="F34" s="469">
        <v>1345</v>
      </c>
      <c r="G34" s="470">
        <v>-10.7</v>
      </c>
      <c r="H34" s="468">
        <v>0.8</v>
      </c>
      <c r="I34" s="468">
        <v>0.7</v>
      </c>
      <c r="J34" s="468">
        <v>-12.5</v>
      </c>
      <c r="K34" s="44"/>
      <c r="L34" s="44"/>
      <c r="M34" s="44"/>
      <c r="N34" s="44"/>
      <c r="O34" s="44"/>
      <c r="P34" s="44"/>
      <c r="Q34" s="44"/>
      <c r="R34" s="44"/>
      <c r="S34" s="44"/>
    </row>
    <row r="35" spans="1:19" ht="15.6" customHeight="1" x14ac:dyDescent="0.2">
      <c r="A35" s="467" t="s">
        <v>106</v>
      </c>
      <c r="B35" s="468">
        <v>17.3</v>
      </c>
      <c r="C35" s="468">
        <v>17.3</v>
      </c>
      <c r="D35" s="468">
        <v>0</v>
      </c>
      <c r="E35" s="469">
        <v>1800</v>
      </c>
      <c r="F35" s="469">
        <v>2000</v>
      </c>
      <c r="G35" s="470">
        <v>11.1</v>
      </c>
      <c r="H35" s="468">
        <v>31.1</v>
      </c>
      <c r="I35" s="468">
        <v>34.6</v>
      </c>
      <c r="J35" s="468">
        <v>11.3</v>
      </c>
      <c r="K35" s="44"/>
      <c r="L35" s="44"/>
      <c r="M35" s="44"/>
      <c r="N35" s="44"/>
      <c r="O35" s="44"/>
      <c r="P35" s="44"/>
      <c r="Q35" s="44"/>
      <c r="R35" s="44"/>
      <c r="S35" s="44"/>
    </row>
    <row r="36" spans="1:19" ht="15.6" customHeight="1" x14ac:dyDescent="0.2">
      <c r="A36" s="474" t="s">
        <v>107</v>
      </c>
      <c r="B36" s="475">
        <v>294.8</v>
      </c>
      <c r="C36" s="475">
        <v>340.2</v>
      </c>
      <c r="D36" s="475">
        <v>15.4</v>
      </c>
      <c r="E36" s="476">
        <v>1150.2940976933514</v>
      </c>
      <c r="F36" s="476">
        <v>1931.4623750734863</v>
      </c>
      <c r="G36" s="475">
        <v>67.900000000000006</v>
      </c>
      <c r="H36" s="475">
        <v>339.09999999999997</v>
      </c>
      <c r="I36" s="475">
        <v>657.1</v>
      </c>
      <c r="J36" s="475">
        <v>93.8</v>
      </c>
      <c r="K36" s="193"/>
      <c r="L36" s="193"/>
      <c r="M36" s="193"/>
      <c r="N36" s="193"/>
      <c r="O36" s="193"/>
      <c r="P36" s="193"/>
      <c r="Q36" s="193"/>
      <c r="R36" s="193"/>
      <c r="S36" s="193"/>
    </row>
    <row r="37" spans="1:19" ht="15.6" customHeight="1" x14ac:dyDescent="0.2">
      <c r="A37" s="501" t="s">
        <v>108</v>
      </c>
      <c r="B37" s="549">
        <v>252.9</v>
      </c>
      <c r="C37" s="549">
        <v>290.2</v>
      </c>
      <c r="D37" s="549">
        <v>14.7</v>
      </c>
      <c r="E37" s="502">
        <v>1103.2056148675365</v>
      </c>
      <c r="F37" s="502">
        <v>1984.81461061337</v>
      </c>
      <c r="G37" s="560">
        <v>79.900000000000006</v>
      </c>
      <c r="H37" s="549">
        <v>279</v>
      </c>
      <c r="I37" s="549">
        <v>576</v>
      </c>
      <c r="J37" s="549">
        <v>106.5</v>
      </c>
      <c r="K37" s="44"/>
      <c r="L37" s="44"/>
      <c r="M37" s="44"/>
      <c r="N37" s="44"/>
      <c r="O37" s="44"/>
      <c r="P37" s="44"/>
      <c r="Q37" s="44"/>
      <c r="R37" s="44"/>
      <c r="S37" s="44"/>
    </row>
    <row r="38" spans="1:19" ht="15.6" customHeight="1" x14ac:dyDescent="0.2">
      <c r="A38" s="501" t="s">
        <v>109</v>
      </c>
      <c r="B38" s="549">
        <v>23.1</v>
      </c>
      <c r="C38" s="549">
        <v>30.7</v>
      </c>
      <c r="D38" s="549">
        <v>32.9</v>
      </c>
      <c r="E38" s="502">
        <v>1404</v>
      </c>
      <c r="F38" s="502">
        <v>1696.4951140065145</v>
      </c>
      <c r="G38" s="560">
        <v>20.8</v>
      </c>
      <c r="H38" s="549">
        <v>32.4</v>
      </c>
      <c r="I38" s="549">
        <v>52.1</v>
      </c>
      <c r="J38" s="549">
        <v>60.8</v>
      </c>
      <c r="K38" s="44"/>
      <c r="L38" s="44"/>
      <c r="M38" s="44"/>
      <c r="N38" s="44"/>
      <c r="O38" s="44"/>
      <c r="P38" s="44"/>
      <c r="Q38" s="44"/>
      <c r="R38" s="44"/>
      <c r="S38" s="44"/>
    </row>
    <row r="39" spans="1:19" ht="15.6" customHeight="1" x14ac:dyDescent="0.2">
      <c r="A39" s="467" t="s">
        <v>110</v>
      </c>
      <c r="B39" s="468">
        <v>18.8</v>
      </c>
      <c r="C39" s="468">
        <v>19.3</v>
      </c>
      <c r="D39" s="468">
        <v>2.7</v>
      </c>
      <c r="E39" s="469">
        <v>1472</v>
      </c>
      <c r="F39" s="469">
        <v>1503</v>
      </c>
      <c r="G39" s="470">
        <v>2.1</v>
      </c>
      <c r="H39" s="468">
        <v>27.7</v>
      </c>
      <c r="I39" s="468">
        <v>29</v>
      </c>
      <c r="J39" s="468">
        <v>4.7</v>
      </c>
      <c r="K39" s="44"/>
      <c r="L39" s="44"/>
      <c r="M39" s="44"/>
      <c r="N39" s="44"/>
      <c r="O39" s="44"/>
      <c r="P39" s="44"/>
      <c r="Q39" s="44"/>
      <c r="R39" s="44"/>
      <c r="S39" s="44"/>
    </row>
    <row r="40" spans="1:19" ht="15.6" customHeight="1" x14ac:dyDescent="0.2">
      <c r="A40" s="474" t="s">
        <v>111</v>
      </c>
      <c r="B40" s="475">
        <v>795.69999999999993</v>
      </c>
      <c r="C40" s="475">
        <v>755.4</v>
      </c>
      <c r="D40" s="475">
        <v>-5.0999999999999996</v>
      </c>
      <c r="E40" s="476">
        <v>458.5038331029283</v>
      </c>
      <c r="F40" s="476">
        <v>521.50820757214717</v>
      </c>
      <c r="G40" s="475">
        <v>13.7</v>
      </c>
      <c r="H40" s="475">
        <v>364.9</v>
      </c>
      <c r="I40" s="475">
        <v>394</v>
      </c>
      <c r="J40" s="475">
        <v>8</v>
      </c>
      <c r="K40" s="193"/>
      <c r="L40" s="193"/>
      <c r="M40" s="193"/>
      <c r="N40" s="193"/>
      <c r="O40" s="193"/>
      <c r="P40" s="193"/>
      <c r="Q40" s="193"/>
      <c r="R40" s="193"/>
      <c r="S40" s="193"/>
    </row>
    <row r="41" spans="1:19" ht="15.6" customHeight="1" x14ac:dyDescent="0.2">
      <c r="A41" s="474" t="s">
        <v>112</v>
      </c>
      <c r="B41" s="475">
        <v>650.70000000000005</v>
      </c>
      <c r="C41" s="475">
        <v>610.70000000000005</v>
      </c>
      <c r="D41" s="475">
        <v>-6.1</v>
      </c>
      <c r="E41" s="476">
        <v>1187.8653757491932</v>
      </c>
      <c r="F41" s="476">
        <v>1652.2506959227114</v>
      </c>
      <c r="G41" s="475">
        <v>39.1</v>
      </c>
      <c r="H41" s="475">
        <v>772.90000000000009</v>
      </c>
      <c r="I41" s="475">
        <v>1009.1</v>
      </c>
      <c r="J41" s="475">
        <v>30.6</v>
      </c>
      <c r="K41" s="193"/>
      <c r="L41" s="193"/>
      <c r="M41" s="193"/>
      <c r="N41" s="193"/>
      <c r="O41" s="193"/>
      <c r="P41" s="193"/>
      <c r="Q41" s="193"/>
      <c r="R41" s="193"/>
      <c r="S41" s="193"/>
    </row>
    <row r="42" spans="1:19" ht="15.6" customHeight="1" x14ac:dyDescent="0.2">
      <c r="A42" s="471" t="s">
        <v>58</v>
      </c>
      <c r="B42" s="472">
        <v>1446.4</v>
      </c>
      <c r="C42" s="472">
        <v>1366.1</v>
      </c>
      <c r="D42" s="472">
        <v>-5.6</v>
      </c>
      <c r="E42" s="473">
        <v>786.62576050884945</v>
      </c>
      <c r="F42" s="473">
        <v>1026.9942171144135</v>
      </c>
      <c r="G42" s="472">
        <v>30.6</v>
      </c>
      <c r="H42" s="472">
        <v>1137.8000000000002</v>
      </c>
      <c r="I42" s="472">
        <v>1403.1</v>
      </c>
      <c r="J42" s="472">
        <v>23.3</v>
      </c>
      <c r="K42" s="193"/>
      <c r="L42" s="193"/>
      <c r="M42" s="193"/>
      <c r="N42" s="193"/>
      <c r="O42" s="193"/>
      <c r="P42" s="193"/>
      <c r="Q42" s="193"/>
      <c r="R42" s="193"/>
      <c r="S42" s="193"/>
    </row>
    <row r="43" spans="1:19" ht="15.6" customHeight="1" x14ac:dyDescent="0.2">
      <c r="A43" s="17" t="s">
        <v>5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ht="15.6" customHeight="1" x14ac:dyDescent="0.2">
      <c r="A44" s="17" t="s">
        <v>6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ht="20.100000000000001" customHeigh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ht="20.100000000000001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ht="20.100000000000001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ht="20.100000000000001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ht="20.100000000000001" customHeight="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ht="20.100000000000001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ht="20.100000000000001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51"/>
  <sheetViews>
    <sheetView zoomScale="90" zoomScaleNormal="90" workbookViewId="0">
      <pane xSplit="1" ySplit="7" topLeftCell="B8" activePane="bottomRight" state="frozen"/>
      <selection pane="topRight"/>
      <selection pane="bottomLeft"/>
      <selection pane="bottomRight" activeCell="Q27" sqref="Q27"/>
    </sheetView>
  </sheetViews>
  <sheetFormatPr defaultColWidth="11.42578125" defaultRowHeight="12.75" customHeight="1" x14ac:dyDescent="0.2"/>
  <cols>
    <col min="1" max="1" width="20.85546875" style="199" customWidth="1"/>
    <col min="2" max="2" width="12.28515625" style="199" customWidth="1"/>
    <col min="3" max="3" width="11.28515625" style="199" customWidth="1"/>
    <col min="4" max="4" width="10.7109375" style="199" customWidth="1"/>
    <col min="5" max="6" width="11.85546875" style="199" customWidth="1"/>
    <col min="7" max="7" width="9.28515625" style="199" customWidth="1"/>
    <col min="8" max="9" width="11.28515625" style="199" customWidth="1"/>
    <col min="10" max="10" width="10.42578125" style="199" customWidth="1"/>
    <col min="11" max="11" width="9" style="199" customWidth="1"/>
    <col min="12" max="221" width="11.42578125" style="199" customWidth="1"/>
  </cols>
  <sheetData>
    <row r="1" spans="1:10" ht="31.5" customHeight="1" x14ac:dyDescent="0.2">
      <c r="A1" s="691"/>
      <c r="B1" s="691"/>
      <c r="C1" s="691"/>
      <c r="D1" s="691"/>
      <c r="E1" s="691"/>
      <c r="F1" s="691"/>
      <c r="G1" s="691"/>
      <c r="H1" s="691"/>
      <c r="I1" s="691"/>
      <c r="J1" s="691"/>
    </row>
    <row r="2" spans="1:10" ht="15" customHeight="1" x14ac:dyDescent="0.2">
      <c r="A2" s="691"/>
      <c r="B2" s="691"/>
      <c r="C2" s="691"/>
      <c r="D2" s="691"/>
      <c r="E2" s="691"/>
      <c r="F2" s="691"/>
      <c r="G2" s="691"/>
      <c r="H2" s="691"/>
      <c r="I2" s="691"/>
      <c r="J2" s="691"/>
    </row>
    <row r="3" spans="1:10" ht="15" customHeight="1" x14ac:dyDescent="0.2">
      <c r="A3" s="691"/>
      <c r="B3" s="691"/>
      <c r="C3" s="691"/>
      <c r="D3" s="691"/>
      <c r="E3" s="691"/>
      <c r="F3" s="691"/>
      <c r="G3" s="691"/>
      <c r="H3" s="691"/>
      <c r="I3" s="691"/>
      <c r="J3" s="691"/>
    </row>
    <row r="4" spans="1:10" ht="15" customHeight="1" x14ac:dyDescent="0.2">
      <c r="A4" s="691"/>
      <c r="B4" s="691"/>
      <c r="C4" s="691"/>
      <c r="D4" s="691"/>
      <c r="E4" s="691"/>
      <c r="F4" s="691"/>
      <c r="G4" s="691"/>
      <c r="H4" s="691"/>
      <c r="I4" s="691"/>
      <c r="J4" s="691"/>
    </row>
    <row r="5" spans="1:10" ht="24.6" customHeight="1" x14ac:dyDescent="0.2">
      <c r="A5" s="706" t="s">
        <v>65</v>
      </c>
      <c r="B5" s="709" t="s">
        <v>66</v>
      </c>
      <c r="C5" s="709"/>
      <c r="D5" s="709"/>
      <c r="E5" s="710" t="s">
        <v>67</v>
      </c>
      <c r="F5" s="710"/>
      <c r="G5" s="710"/>
      <c r="H5" s="709" t="s">
        <v>68</v>
      </c>
      <c r="I5" s="709"/>
      <c r="J5" s="709"/>
    </row>
    <row r="6" spans="1:10" ht="19.5" customHeight="1" x14ac:dyDescent="0.2">
      <c r="A6" s="707"/>
      <c r="B6" s="573" t="s">
        <v>2</v>
      </c>
      <c r="C6" s="574" t="s">
        <v>4</v>
      </c>
      <c r="D6" s="574" t="s">
        <v>69</v>
      </c>
      <c r="E6" s="574" t="s">
        <v>2</v>
      </c>
      <c r="F6" s="574" t="s">
        <v>4</v>
      </c>
      <c r="G6" s="574" t="s">
        <v>69</v>
      </c>
      <c r="H6" s="574" t="s">
        <v>2</v>
      </c>
      <c r="I6" s="574" t="s">
        <v>4</v>
      </c>
      <c r="J6" s="575" t="s">
        <v>69</v>
      </c>
    </row>
    <row r="7" spans="1:10" ht="19.5" customHeight="1" x14ac:dyDescent="0.2">
      <c r="A7" s="708"/>
      <c r="B7" s="605" t="s">
        <v>70</v>
      </c>
      <c r="C7" s="577" t="s">
        <v>71</v>
      </c>
      <c r="D7" s="577" t="s">
        <v>72</v>
      </c>
      <c r="E7" s="578" t="s">
        <v>73</v>
      </c>
      <c r="F7" s="579" t="s">
        <v>74</v>
      </c>
      <c r="G7" s="577" t="s">
        <v>75</v>
      </c>
      <c r="H7" s="578" t="s">
        <v>76</v>
      </c>
      <c r="I7" s="578" t="s">
        <v>77</v>
      </c>
      <c r="J7" s="578" t="s">
        <v>78</v>
      </c>
    </row>
    <row r="8" spans="1:10" ht="15" customHeight="1" x14ac:dyDescent="0.2">
      <c r="A8" s="493" t="s">
        <v>79</v>
      </c>
      <c r="B8" s="516">
        <v>2.5</v>
      </c>
      <c r="C8" s="516">
        <v>2.5</v>
      </c>
      <c r="D8" s="516">
        <v>0</v>
      </c>
      <c r="E8" s="517">
        <v>2677</v>
      </c>
      <c r="F8" s="548">
        <v>2629</v>
      </c>
      <c r="G8" s="516">
        <v>-1.8</v>
      </c>
      <c r="H8" s="516">
        <v>6.7</v>
      </c>
      <c r="I8" s="516">
        <v>6.6</v>
      </c>
      <c r="J8" s="516">
        <v>-1.5</v>
      </c>
    </row>
    <row r="9" spans="1:10" ht="15" hidden="1" customHeight="1" x14ac:dyDescent="0.2">
      <c r="A9" s="124" t="s">
        <v>80</v>
      </c>
      <c r="B9" s="127">
        <v>0</v>
      </c>
      <c r="C9" s="127">
        <v>0</v>
      </c>
      <c r="D9" s="125">
        <v>0</v>
      </c>
      <c r="E9" s="240">
        <v>0</v>
      </c>
      <c r="F9" s="170">
        <v>0</v>
      </c>
      <c r="G9" s="125">
        <v>0</v>
      </c>
      <c r="H9" s="127">
        <v>0</v>
      </c>
      <c r="I9" s="127">
        <v>0</v>
      </c>
      <c r="J9" s="127">
        <v>0</v>
      </c>
    </row>
    <row r="10" spans="1:10" ht="15" hidden="1" customHeight="1" x14ac:dyDescent="0.2">
      <c r="A10" s="124" t="s">
        <v>81</v>
      </c>
      <c r="B10" s="127">
        <v>0</v>
      </c>
      <c r="C10" s="127">
        <v>0</v>
      </c>
      <c r="D10" s="125">
        <v>0</v>
      </c>
      <c r="E10" s="240">
        <v>0</v>
      </c>
      <c r="F10" s="170">
        <v>0</v>
      </c>
      <c r="G10" s="125">
        <v>0</v>
      </c>
      <c r="H10" s="127">
        <v>0</v>
      </c>
      <c r="I10" s="127">
        <v>0</v>
      </c>
      <c r="J10" s="127">
        <v>0</v>
      </c>
    </row>
    <row r="11" spans="1:10" ht="15" hidden="1" customHeight="1" x14ac:dyDescent="0.2">
      <c r="A11" s="124" t="s">
        <v>82</v>
      </c>
      <c r="B11" s="127">
        <v>0</v>
      </c>
      <c r="C11" s="127">
        <v>0</v>
      </c>
      <c r="D11" s="125">
        <v>0</v>
      </c>
      <c r="E11" s="240">
        <v>0</v>
      </c>
      <c r="F11" s="170">
        <v>0</v>
      </c>
      <c r="G11" s="125">
        <v>0</v>
      </c>
      <c r="H11" s="127">
        <v>0</v>
      </c>
      <c r="I11" s="127">
        <v>0</v>
      </c>
      <c r="J11" s="127">
        <v>0</v>
      </c>
    </row>
    <row r="12" spans="1:10" ht="15" hidden="1" customHeight="1" x14ac:dyDescent="0.2">
      <c r="A12" s="124" t="s">
        <v>83</v>
      </c>
      <c r="B12" s="127">
        <v>0</v>
      </c>
      <c r="C12" s="127">
        <v>0</v>
      </c>
      <c r="D12" s="125">
        <v>0</v>
      </c>
      <c r="E12" s="240">
        <v>0</v>
      </c>
      <c r="F12" s="170">
        <v>0</v>
      </c>
      <c r="G12" s="125">
        <v>0</v>
      </c>
      <c r="H12" s="127">
        <v>0</v>
      </c>
      <c r="I12" s="127">
        <v>0</v>
      </c>
      <c r="J12" s="127">
        <v>0</v>
      </c>
    </row>
    <row r="13" spans="1:10" ht="15" hidden="1" customHeight="1" x14ac:dyDescent="0.2">
      <c r="A13" s="124" t="s">
        <v>84</v>
      </c>
      <c r="B13" s="127">
        <v>0</v>
      </c>
      <c r="C13" s="127">
        <v>0</v>
      </c>
      <c r="D13" s="125">
        <v>0</v>
      </c>
      <c r="E13" s="240">
        <v>0</v>
      </c>
      <c r="F13" s="170">
        <v>0</v>
      </c>
      <c r="G13" s="125">
        <v>0</v>
      </c>
      <c r="H13" s="127">
        <v>0</v>
      </c>
      <c r="I13" s="127">
        <v>0</v>
      </c>
      <c r="J13" s="127">
        <v>0</v>
      </c>
    </row>
    <row r="14" spans="1:10" ht="15" hidden="1" customHeight="1" x14ac:dyDescent="0.2">
      <c r="A14" s="124" t="s">
        <v>85</v>
      </c>
      <c r="B14" s="127">
        <v>0</v>
      </c>
      <c r="C14" s="127">
        <v>0</v>
      </c>
      <c r="D14" s="125">
        <v>0</v>
      </c>
      <c r="E14" s="240"/>
      <c r="F14" s="170"/>
      <c r="G14" s="125">
        <v>0</v>
      </c>
      <c r="H14" s="127">
        <v>0</v>
      </c>
      <c r="I14" s="127">
        <v>0</v>
      </c>
      <c r="J14" s="127">
        <v>0</v>
      </c>
    </row>
    <row r="15" spans="1:10" ht="15" customHeight="1" x14ac:dyDescent="0.2">
      <c r="A15" s="128" t="s">
        <v>86</v>
      </c>
      <c r="B15" s="127">
        <v>2.5</v>
      </c>
      <c r="C15" s="127">
        <v>2.5</v>
      </c>
      <c r="D15" s="125">
        <v>0</v>
      </c>
      <c r="E15" s="240">
        <v>2677</v>
      </c>
      <c r="F15" s="170">
        <v>2629</v>
      </c>
      <c r="G15" s="125">
        <v>-1.8</v>
      </c>
      <c r="H15" s="127">
        <v>6.7</v>
      </c>
      <c r="I15" s="127">
        <v>6.6</v>
      </c>
      <c r="J15" s="127">
        <v>-1.5</v>
      </c>
    </row>
    <row r="16" spans="1:10" ht="15" customHeight="1" x14ac:dyDescent="0.2">
      <c r="A16" s="493" t="s">
        <v>87</v>
      </c>
      <c r="B16" s="516">
        <v>267.89999999999998</v>
      </c>
      <c r="C16" s="516">
        <v>254.3</v>
      </c>
      <c r="D16" s="516">
        <v>-5.0999999999999996</v>
      </c>
      <c r="E16" s="517">
        <v>596.72260900000003</v>
      </c>
      <c r="F16" s="548">
        <v>749.71726307510812</v>
      </c>
      <c r="G16" s="516">
        <v>25.6</v>
      </c>
      <c r="H16" s="516">
        <v>162.5</v>
      </c>
      <c r="I16" s="516">
        <v>190.7</v>
      </c>
      <c r="J16" s="516">
        <v>17.399999999999999</v>
      </c>
    </row>
    <row r="17" spans="1:13" ht="15" hidden="1" customHeight="1" x14ac:dyDescent="0.2">
      <c r="A17" s="128" t="s">
        <v>88</v>
      </c>
      <c r="B17" s="127">
        <v>0</v>
      </c>
      <c r="C17" s="127">
        <v>0</v>
      </c>
      <c r="D17" s="125">
        <v>0</v>
      </c>
      <c r="E17" s="240">
        <v>0</v>
      </c>
      <c r="F17" s="170">
        <v>0</v>
      </c>
      <c r="G17" s="125">
        <v>0</v>
      </c>
      <c r="H17" s="127">
        <v>0</v>
      </c>
      <c r="I17" s="127">
        <v>0</v>
      </c>
      <c r="J17" s="127">
        <v>0</v>
      </c>
    </row>
    <row r="18" spans="1:13" ht="15" hidden="1" customHeight="1" x14ac:dyDescent="0.2">
      <c r="A18" s="128" t="s">
        <v>89</v>
      </c>
      <c r="B18" s="127">
        <v>0</v>
      </c>
      <c r="C18" s="127">
        <v>0</v>
      </c>
      <c r="D18" s="125">
        <v>0</v>
      </c>
      <c r="E18" s="240">
        <v>0</v>
      </c>
      <c r="F18" s="170">
        <v>0</v>
      </c>
      <c r="G18" s="125">
        <v>0</v>
      </c>
      <c r="H18" s="127">
        <v>0</v>
      </c>
      <c r="I18" s="127">
        <v>0</v>
      </c>
      <c r="J18" s="127">
        <v>0</v>
      </c>
    </row>
    <row r="19" spans="1:13" ht="15" hidden="1" customHeight="1" x14ac:dyDescent="0.2">
      <c r="A19" s="128" t="s">
        <v>90</v>
      </c>
      <c r="B19" s="127">
        <v>0</v>
      </c>
      <c r="C19" s="127">
        <v>0</v>
      </c>
      <c r="D19" s="125">
        <v>0</v>
      </c>
      <c r="E19" s="240">
        <v>0</v>
      </c>
      <c r="F19" s="170">
        <v>0</v>
      </c>
      <c r="G19" s="125">
        <v>0</v>
      </c>
      <c r="H19" s="127">
        <v>0</v>
      </c>
      <c r="I19" s="127">
        <v>0</v>
      </c>
      <c r="J19" s="127">
        <v>0</v>
      </c>
    </row>
    <row r="20" spans="1:13" ht="15" hidden="1" customHeight="1" x14ac:dyDescent="0.2">
      <c r="A20" s="128" t="s">
        <v>91</v>
      </c>
      <c r="B20" s="127">
        <v>0</v>
      </c>
      <c r="C20" s="127">
        <v>0</v>
      </c>
      <c r="D20" s="125">
        <v>0</v>
      </c>
      <c r="E20" s="240">
        <v>0</v>
      </c>
      <c r="F20" s="170">
        <v>0</v>
      </c>
      <c r="G20" s="125">
        <v>0</v>
      </c>
      <c r="H20" s="127">
        <v>0</v>
      </c>
      <c r="I20" s="127">
        <v>0</v>
      </c>
      <c r="J20" s="127">
        <v>0</v>
      </c>
    </row>
    <row r="21" spans="1:13" ht="15" hidden="1" customHeight="1" x14ac:dyDescent="0.2">
      <c r="A21" s="128" t="s">
        <v>92</v>
      </c>
      <c r="B21" s="127">
        <v>0</v>
      </c>
      <c r="C21" s="127">
        <v>0</v>
      </c>
      <c r="D21" s="125">
        <v>0</v>
      </c>
      <c r="E21" s="240">
        <v>0</v>
      </c>
      <c r="F21" s="170">
        <v>0</v>
      </c>
      <c r="G21" s="125">
        <v>0</v>
      </c>
      <c r="H21" s="127">
        <v>0</v>
      </c>
      <c r="I21" s="127">
        <v>0</v>
      </c>
      <c r="J21" s="127">
        <v>0</v>
      </c>
    </row>
    <row r="22" spans="1:13" ht="15" customHeight="1" x14ac:dyDescent="0.2">
      <c r="A22" s="128" t="s">
        <v>93</v>
      </c>
      <c r="B22" s="127">
        <v>76.8</v>
      </c>
      <c r="C22" s="127">
        <v>76.8</v>
      </c>
      <c r="D22" s="125">
        <v>0</v>
      </c>
      <c r="E22" s="240">
        <v>780</v>
      </c>
      <c r="F22" s="170">
        <v>646</v>
      </c>
      <c r="G22" s="125">
        <v>-17.2</v>
      </c>
      <c r="H22" s="127">
        <v>59.9</v>
      </c>
      <c r="I22" s="127">
        <v>49.6</v>
      </c>
      <c r="J22" s="127">
        <v>-17.2</v>
      </c>
      <c r="L22" s="235"/>
    </row>
    <row r="23" spans="1:13" ht="15" customHeight="1" x14ac:dyDescent="0.2">
      <c r="A23" s="128" t="s">
        <v>94</v>
      </c>
      <c r="B23" s="127">
        <v>25.9</v>
      </c>
      <c r="C23" s="127">
        <v>25.9</v>
      </c>
      <c r="D23" s="125">
        <v>0</v>
      </c>
      <c r="E23" s="230">
        <v>653</v>
      </c>
      <c r="F23" s="170">
        <v>482</v>
      </c>
      <c r="G23" s="125">
        <v>-26.2</v>
      </c>
      <c r="H23" s="127">
        <v>16.899999999999999</v>
      </c>
      <c r="I23" s="127">
        <v>12.5</v>
      </c>
      <c r="J23" s="127">
        <v>-26</v>
      </c>
    </row>
    <row r="24" spans="1:13" ht="15" customHeight="1" x14ac:dyDescent="0.2">
      <c r="A24" s="128" t="s">
        <v>95</v>
      </c>
      <c r="B24" s="127">
        <v>3.7</v>
      </c>
      <c r="C24" s="172">
        <v>3.7</v>
      </c>
      <c r="D24" s="184">
        <v>0</v>
      </c>
      <c r="E24" s="230">
        <v>448</v>
      </c>
      <c r="F24" s="170">
        <v>728</v>
      </c>
      <c r="G24" s="125">
        <v>62.5</v>
      </c>
      <c r="H24" s="127">
        <v>1.7</v>
      </c>
      <c r="I24" s="127">
        <v>2.7</v>
      </c>
      <c r="J24" s="127">
        <v>58.8</v>
      </c>
      <c r="K24" s="400"/>
    </row>
    <row r="25" spans="1:13" ht="15" customHeight="1" x14ac:dyDescent="0.2">
      <c r="A25" s="397" t="s">
        <v>96</v>
      </c>
      <c r="B25" s="127">
        <v>161.5</v>
      </c>
      <c r="C25" s="413">
        <v>147.9</v>
      </c>
      <c r="D25" s="125">
        <v>-8.4</v>
      </c>
      <c r="E25" s="240">
        <v>520</v>
      </c>
      <c r="F25" s="170">
        <v>851</v>
      </c>
      <c r="G25" s="125">
        <v>63.7</v>
      </c>
      <c r="H25" s="127">
        <v>84</v>
      </c>
      <c r="I25" s="127">
        <v>125.9</v>
      </c>
      <c r="J25" s="127">
        <v>49.9</v>
      </c>
      <c r="K25" s="400"/>
    </row>
    <row r="26" spans="1:13" ht="15" customHeight="1" x14ac:dyDescent="0.2">
      <c r="A26" s="493" t="s">
        <v>97</v>
      </c>
      <c r="B26" s="516">
        <v>131</v>
      </c>
      <c r="C26" s="516">
        <v>124.6</v>
      </c>
      <c r="D26" s="516">
        <v>-4.9000000000000004</v>
      </c>
      <c r="E26" s="517">
        <v>2686.8274809160307</v>
      </c>
      <c r="F26" s="548">
        <v>2775.7672552166932</v>
      </c>
      <c r="G26" s="516">
        <v>3.3</v>
      </c>
      <c r="H26" s="516">
        <v>352</v>
      </c>
      <c r="I26" s="516">
        <v>345.9</v>
      </c>
      <c r="J26" s="516">
        <v>-1.7</v>
      </c>
      <c r="K26" s="213"/>
      <c r="L26" s="213"/>
      <c r="M26" s="213"/>
    </row>
    <row r="27" spans="1:13" ht="15" customHeight="1" x14ac:dyDescent="0.2">
      <c r="A27" s="128" t="s">
        <v>98</v>
      </c>
      <c r="B27" s="127">
        <v>67.900000000000006</v>
      </c>
      <c r="C27" s="127">
        <v>62.8</v>
      </c>
      <c r="D27" s="125">
        <v>-7.5</v>
      </c>
      <c r="E27" s="240">
        <v>2390</v>
      </c>
      <c r="F27" s="170">
        <v>2399</v>
      </c>
      <c r="G27" s="125">
        <v>0.4</v>
      </c>
      <c r="H27" s="127">
        <v>162.30000000000001</v>
      </c>
      <c r="I27" s="127">
        <v>150.69999999999999</v>
      </c>
      <c r="J27" s="127">
        <v>-7.1</v>
      </c>
    </row>
    <row r="28" spans="1:13" ht="15" customHeight="1" x14ac:dyDescent="0.2">
      <c r="A28" s="128" t="s">
        <v>99</v>
      </c>
      <c r="B28" s="127">
        <v>0.4</v>
      </c>
      <c r="C28" s="127">
        <v>0.4</v>
      </c>
      <c r="D28" s="125">
        <v>0</v>
      </c>
      <c r="E28" s="240">
        <v>2700</v>
      </c>
      <c r="F28" s="170">
        <v>2300</v>
      </c>
      <c r="G28" s="125">
        <v>-14.8</v>
      </c>
      <c r="H28" s="127">
        <v>1.1000000000000001</v>
      </c>
      <c r="I28" s="127">
        <v>0.9</v>
      </c>
      <c r="J28" s="127">
        <v>-18.2</v>
      </c>
    </row>
    <row r="29" spans="1:13" ht="15" customHeight="1" x14ac:dyDescent="0.2">
      <c r="A29" s="547" t="s">
        <v>100</v>
      </c>
      <c r="B29" s="127">
        <v>59.3</v>
      </c>
      <c r="C29" s="127">
        <v>58</v>
      </c>
      <c r="D29" s="125">
        <v>-2.2000000000000002</v>
      </c>
      <c r="E29" s="240">
        <v>3000</v>
      </c>
      <c r="F29" s="170">
        <v>3165</v>
      </c>
      <c r="G29" s="125">
        <v>5.5</v>
      </c>
      <c r="H29" s="127">
        <v>177.9</v>
      </c>
      <c r="I29" s="127">
        <v>183.6</v>
      </c>
      <c r="J29" s="127">
        <v>3.2</v>
      </c>
      <c r="K29" s="399"/>
    </row>
    <row r="30" spans="1:13" ht="15" customHeight="1" x14ac:dyDescent="0.2">
      <c r="A30" s="128" t="s">
        <v>101</v>
      </c>
      <c r="B30" s="127">
        <v>3.4</v>
      </c>
      <c r="C30" s="127">
        <v>3.4</v>
      </c>
      <c r="D30" s="125">
        <v>0</v>
      </c>
      <c r="E30" s="240">
        <v>3151</v>
      </c>
      <c r="F30" s="170">
        <v>3151</v>
      </c>
      <c r="G30" s="125">
        <v>0</v>
      </c>
      <c r="H30" s="127">
        <v>10.7</v>
      </c>
      <c r="I30" s="127">
        <v>10.7</v>
      </c>
      <c r="J30" s="127">
        <v>0</v>
      </c>
    </row>
    <row r="31" spans="1:13" ht="15" customHeight="1" x14ac:dyDescent="0.2">
      <c r="A31" s="493" t="s">
        <v>102</v>
      </c>
      <c r="B31" s="516">
        <v>85.5</v>
      </c>
      <c r="C31" s="516">
        <v>83.600000000000009</v>
      </c>
      <c r="D31" s="516">
        <v>-2.2000000000000002</v>
      </c>
      <c r="E31" s="517">
        <v>2465.8888888888887</v>
      </c>
      <c r="F31" s="548">
        <v>2461.6363636363635</v>
      </c>
      <c r="G31" s="516">
        <v>-0.2</v>
      </c>
      <c r="H31" s="516">
        <v>210.8</v>
      </c>
      <c r="I31" s="516">
        <v>205.8</v>
      </c>
      <c r="J31" s="516">
        <v>-2.4</v>
      </c>
    </row>
    <row r="32" spans="1:13" ht="15" customHeight="1" x14ac:dyDescent="0.2">
      <c r="A32" s="547" t="s">
        <v>103</v>
      </c>
      <c r="B32" s="127">
        <v>70.3</v>
      </c>
      <c r="C32" s="127">
        <v>68.400000000000006</v>
      </c>
      <c r="D32" s="125">
        <v>-2.7</v>
      </c>
      <c r="E32" s="240">
        <v>2545</v>
      </c>
      <c r="F32" s="170">
        <v>2542</v>
      </c>
      <c r="G32" s="125">
        <v>-0.1</v>
      </c>
      <c r="H32" s="127">
        <v>178.9</v>
      </c>
      <c r="I32" s="127">
        <v>173.9</v>
      </c>
      <c r="J32" s="127">
        <v>-2.8</v>
      </c>
    </row>
    <row r="33" spans="1:12" ht="15" hidden="1" customHeight="1" x14ac:dyDescent="0.2">
      <c r="A33" s="128" t="s">
        <v>104</v>
      </c>
      <c r="B33" s="127">
        <v>0</v>
      </c>
      <c r="C33" s="127">
        <v>0</v>
      </c>
      <c r="D33" s="125">
        <v>0</v>
      </c>
      <c r="E33" s="240">
        <v>0</v>
      </c>
      <c r="F33" s="170">
        <v>0</v>
      </c>
      <c r="G33" s="125">
        <v>0</v>
      </c>
      <c r="H33" s="127">
        <v>0</v>
      </c>
      <c r="I33" s="127">
        <v>0</v>
      </c>
      <c r="J33" s="127">
        <v>0</v>
      </c>
    </row>
    <row r="34" spans="1:12" ht="15" hidden="1" customHeight="1" x14ac:dyDescent="0.2">
      <c r="A34" s="128" t="s">
        <v>105</v>
      </c>
      <c r="B34" s="127">
        <v>0</v>
      </c>
      <c r="C34" s="127">
        <v>0</v>
      </c>
      <c r="D34" s="125">
        <v>0</v>
      </c>
      <c r="E34" s="240">
        <v>0</v>
      </c>
      <c r="F34" s="170">
        <v>0</v>
      </c>
      <c r="G34" s="125">
        <v>0</v>
      </c>
      <c r="H34" s="127">
        <v>0</v>
      </c>
      <c r="I34" s="127">
        <v>0</v>
      </c>
      <c r="J34" s="127">
        <v>0</v>
      </c>
    </row>
    <row r="35" spans="1:12" ht="15" customHeight="1" x14ac:dyDescent="0.2">
      <c r="A35" s="128" t="s">
        <v>106</v>
      </c>
      <c r="B35" s="127">
        <v>15.2</v>
      </c>
      <c r="C35" s="127">
        <v>15.2</v>
      </c>
      <c r="D35" s="125">
        <v>0</v>
      </c>
      <c r="E35" s="240">
        <v>2100</v>
      </c>
      <c r="F35" s="170">
        <v>2100</v>
      </c>
      <c r="G35" s="125">
        <v>0</v>
      </c>
      <c r="H35" s="127">
        <v>31.9</v>
      </c>
      <c r="I35" s="127">
        <v>31.9</v>
      </c>
      <c r="J35" s="127">
        <v>0</v>
      </c>
    </row>
    <row r="36" spans="1:12" ht="15" customHeight="1" x14ac:dyDescent="0.2">
      <c r="A36" s="493" t="s">
        <v>107</v>
      </c>
      <c r="B36" s="516">
        <v>1.1000000000000001</v>
      </c>
      <c r="C36" s="516">
        <v>1.5</v>
      </c>
      <c r="D36" s="516">
        <v>36.4</v>
      </c>
      <c r="E36" s="517">
        <v>292</v>
      </c>
      <c r="F36" s="548">
        <v>1253</v>
      </c>
      <c r="G36" s="516">
        <v>329.1</v>
      </c>
      <c r="H36" s="516">
        <v>0.3</v>
      </c>
      <c r="I36" s="516">
        <v>1.9</v>
      </c>
      <c r="J36" s="516">
        <v>533.29999999999995</v>
      </c>
    </row>
    <row r="37" spans="1:12" ht="15" customHeight="1" x14ac:dyDescent="0.2">
      <c r="A37" s="128" t="s">
        <v>108</v>
      </c>
      <c r="B37" s="172">
        <v>1.1000000000000001</v>
      </c>
      <c r="C37" s="172">
        <v>1.5</v>
      </c>
      <c r="D37" s="184">
        <v>36.4</v>
      </c>
      <c r="E37" s="230">
        <v>292</v>
      </c>
      <c r="F37" s="170">
        <v>1253</v>
      </c>
      <c r="G37" s="184">
        <v>329.1</v>
      </c>
      <c r="H37" s="172">
        <v>0.3</v>
      </c>
      <c r="I37" s="172">
        <v>1.9</v>
      </c>
      <c r="J37" s="172">
        <v>533.29999999999995</v>
      </c>
      <c r="L37" s="146"/>
    </row>
    <row r="38" spans="1:12" ht="15" hidden="1" customHeight="1" x14ac:dyDescent="0.2">
      <c r="A38" s="124" t="s">
        <v>109</v>
      </c>
      <c r="B38" s="127">
        <v>0</v>
      </c>
      <c r="C38" s="127">
        <v>0</v>
      </c>
      <c r="D38" s="125">
        <v>0</v>
      </c>
      <c r="E38" s="240">
        <v>0</v>
      </c>
      <c r="F38" s="170">
        <v>0</v>
      </c>
      <c r="G38" s="125">
        <v>0</v>
      </c>
      <c r="H38" s="127">
        <v>0</v>
      </c>
      <c r="I38" s="127">
        <v>0</v>
      </c>
      <c r="J38" s="127">
        <v>0</v>
      </c>
    </row>
    <row r="39" spans="1:12" ht="15" hidden="1" customHeight="1" x14ac:dyDescent="0.2">
      <c r="A39" s="124" t="s">
        <v>110</v>
      </c>
      <c r="B39" s="127">
        <v>0</v>
      </c>
      <c r="C39" s="127">
        <v>0</v>
      </c>
      <c r="D39" s="125">
        <v>0</v>
      </c>
      <c r="E39" s="240">
        <v>0</v>
      </c>
      <c r="F39" s="170">
        <v>0</v>
      </c>
      <c r="G39" s="125">
        <v>0</v>
      </c>
      <c r="H39" s="127">
        <v>0</v>
      </c>
      <c r="I39" s="127">
        <v>0</v>
      </c>
      <c r="J39" s="127">
        <v>0</v>
      </c>
    </row>
    <row r="40" spans="1:12" ht="15" customHeight="1" x14ac:dyDescent="0.2">
      <c r="A40" s="493" t="s">
        <v>111</v>
      </c>
      <c r="B40" s="516">
        <v>270.39999999999998</v>
      </c>
      <c r="C40" s="516">
        <v>256.8</v>
      </c>
      <c r="D40" s="516">
        <v>-5</v>
      </c>
      <c r="E40" s="517">
        <v>625.54289940828403</v>
      </c>
      <c r="F40" s="548">
        <v>768.01246105919006</v>
      </c>
      <c r="G40" s="516">
        <v>22.8</v>
      </c>
      <c r="H40" s="516">
        <v>169.2</v>
      </c>
      <c r="I40" s="516">
        <v>197.29999999999998</v>
      </c>
      <c r="J40" s="516">
        <v>16.600000000000001</v>
      </c>
    </row>
    <row r="41" spans="1:12" ht="15" customHeight="1" x14ac:dyDescent="0.2">
      <c r="A41" s="518" t="s">
        <v>112</v>
      </c>
      <c r="B41" s="519">
        <v>217.6</v>
      </c>
      <c r="C41" s="519">
        <v>209.7</v>
      </c>
      <c r="D41" s="519">
        <v>-3.6</v>
      </c>
      <c r="E41" s="520">
        <v>2587.9094669117649</v>
      </c>
      <c r="F41" s="520">
        <v>2639.6418693371484</v>
      </c>
      <c r="G41" s="519">
        <v>2</v>
      </c>
      <c r="H41" s="519">
        <v>563.09999999999991</v>
      </c>
      <c r="I41" s="519">
        <v>553.6</v>
      </c>
      <c r="J41" s="519">
        <v>-1.7</v>
      </c>
    </row>
    <row r="42" spans="1:12" ht="15" customHeight="1" x14ac:dyDescent="0.2">
      <c r="A42" s="521" t="s">
        <v>58</v>
      </c>
      <c r="B42" s="522">
        <v>488</v>
      </c>
      <c r="C42" s="522">
        <v>466.5</v>
      </c>
      <c r="D42" s="522">
        <v>-4.4000000000000004</v>
      </c>
      <c r="E42" s="523">
        <v>1500.5653688524587</v>
      </c>
      <c r="F42" s="523">
        <v>1609.3429796355842</v>
      </c>
      <c r="G42" s="522">
        <v>7.2</v>
      </c>
      <c r="H42" s="522">
        <v>732.3</v>
      </c>
      <c r="I42" s="522">
        <v>750.9</v>
      </c>
      <c r="J42" s="522">
        <v>2.5</v>
      </c>
    </row>
    <row r="43" spans="1:12" ht="15" customHeight="1" x14ac:dyDescent="0.2">
      <c r="A43" s="135" t="s">
        <v>5</v>
      </c>
      <c r="B43" s="66"/>
      <c r="C43" s="66"/>
      <c r="D43" s="66"/>
      <c r="E43" s="66"/>
      <c r="F43" s="66"/>
      <c r="G43" s="66"/>
      <c r="H43" s="66"/>
      <c r="I43" s="66"/>
      <c r="J43" s="66"/>
    </row>
    <row r="44" spans="1:12" ht="15" customHeight="1" x14ac:dyDescent="0.2">
      <c r="A44" s="135" t="s">
        <v>6</v>
      </c>
      <c r="B44" s="66"/>
      <c r="C44" s="66"/>
      <c r="D44" s="66"/>
      <c r="E44" s="66"/>
      <c r="F44" s="66"/>
      <c r="G44" s="66"/>
      <c r="H44" s="66"/>
      <c r="I44" s="137"/>
      <c r="J44" s="66"/>
    </row>
    <row r="51" spans="8:8" ht="12.75" customHeight="1" x14ac:dyDescent="0.2">
      <c r="H51" s="241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1180599999999998" right="0.51180599999999998" top="0.78750000000000009" bottom="0.78750000000000009" header="0.5" footer="0.5"/>
  <pageSetup paperSize="9" orientation="portrait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49"/>
  <sheetViews>
    <sheetView zoomScale="90" zoomScaleNormal="90" workbookViewId="0">
      <pane xSplit="1" ySplit="15" topLeftCell="B16" activePane="bottomRight" state="frozen"/>
      <selection pane="topRight"/>
      <selection pane="bottomLeft"/>
      <selection pane="bottomRight" activeCell="P22" sqref="P22"/>
    </sheetView>
  </sheetViews>
  <sheetFormatPr defaultColWidth="11.42578125" defaultRowHeight="12.75" customHeight="1" x14ac:dyDescent="0.2"/>
  <cols>
    <col min="1" max="1" width="19.140625" style="199" customWidth="1"/>
    <col min="2" max="2" width="12.7109375" style="199" customWidth="1"/>
    <col min="3" max="3" width="11.28515625" style="199" customWidth="1"/>
    <col min="4" max="4" width="10.85546875" style="199" customWidth="1"/>
    <col min="5" max="6" width="11.28515625" style="199" customWidth="1"/>
    <col min="7" max="7" width="11.42578125" style="199" customWidth="1"/>
    <col min="8" max="8" width="12.28515625" style="199" customWidth="1"/>
    <col min="9" max="9" width="11.28515625" style="199" customWidth="1"/>
    <col min="10" max="10" width="10.7109375" style="199" customWidth="1"/>
    <col min="11" max="11" width="8.140625" style="199" customWidth="1"/>
    <col min="12" max="12" width="5.28515625" style="199" customWidth="1"/>
    <col min="13" max="13" width="16.28515625" style="199" customWidth="1"/>
    <col min="14" max="230" width="11.42578125" style="199" customWidth="1"/>
  </cols>
  <sheetData>
    <row r="1" spans="1:15" ht="40.5" customHeight="1" x14ac:dyDescent="0.2">
      <c r="A1" s="691"/>
      <c r="B1" s="691"/>
      <c r="C1" s="691"/>
      <c r="D1" s="691"/>
      <c r="E1" s="691"/>
      <c r="F1" s="691"/>
      <c r="G1" s="691"/>
      <c r="H1" s="691"/>
      <c r="I1" s="691"/>
      <c r="J1" s="691"/>
    </row>
    <row r="2" spans="1:15" ht="15" customHeight="1" x14ac:dyDescent="0.2">
      <c r="A2" s="691"/>
      <c r="B2" s="691"/>
      <c r="C2" s="691"/>
      <c r="D2" s="691"/>
      <c r="E2" s="691"/>
      <c r="F2" s="691"/>
      <c r="G2" s="691"/>
      <c r="H2" s="691"/>
      <c r="I2" s="691"/>
      <c r="J2" s="691"/>
    </row>
    <row r="3" spans="1:15" ht="15" customHeight="1" x14ac:dyDescent="0.2">
      <c r="A3" s="691"/>
      <c r="B3" s="691"/>
      <c r="C3" s="691"/>
      <c r="D3" s="691"/>
      <c r="E3" s="691"/>
      <c r="F3" s="691"/>
      <c r="G3" s="691"/>
      <c r="H3" s="691"/>
      <c r="I3" s="691"/>
      <c r="J3" s="691"/>
    </row>
    <row r="4" spans="1:15" ht="15" customHeight="1" x14ac:dyDescent="0.2">
      <c r="A4" s="691"/>
      <c r="B4" s="691"/>
      <c r="C4" s="691"/>
      <c r="D4" s="691"/>
      <c r="E4" s="691"/>
      <c r="F4" s="691"/>
      <c r="G4" s="691"/>
      <c r="H4" s="691"/>
      <c r="I4" s="691"/>
      <c r="J4" s="691"/>
    </row>
    <row r="5" spans="1:15" ht="19.5" customHeight="1" x14ac:dyDescent="0.2">
      <c r="A5" s="712" t="s">
        <v>65</v>
      </c>
      <c r="B5" s="711" t="s">
        <v>66</v>
      </c>
      <c r="C5" s="711"/>
      <c r="D5" s="711"/>
      <c r="E5" s="712" t="s">
        <v>67</v>
      </c>
      <c r="F5" s="712"/>
      <c r="G5" s="712"/>
      <c r="H5" s="711" t="s">
        <v>68</v>
      </c>
      <c r="I5" s="711"/>
      <c r="J5" s="711"/>
    </row>
    <row r="6" spans="1:15" ht="19.5" customHeight="1" x14ac:dyDescent="0.2">
      <c r="A6" s="712"/>
      <c r="B6" s="200" t="s">
        <v>2</v>
      </c>
      <c r="C6" s="200" t="s">
        <v>4</v>
      </c>
      <c r="D6" s="200" t="s">
        <v>69</v>
      </c>
      <c r="E6" s="200" t="s">
        <v>2</v>
      </c>
      <c r="F6" s="200" t="s">
        <v>4</v>
      </c>
      <c r="G6" s="200" t="s">
        <v>69</v>
      </c>
      <c r="H6" s="200" t="s">
        <v>2</v>
      </c>
      <c r="I6" s="200" t="s">
        <v>4</v>
      </c>
      <c r="J6" s="200" t="s">
        <v>69</v>
      </c>
      <c r="M6" s="68"/>
    </row>
    <row r="7" spans="1:15" ht="19.5" customHeight="1" x14ac:dyDescent="0.2">
      <c r="A7" s="712"/>
      <c r="B7" s="200" t="s">
        <v>70</v>
      </c>
      <c r="C7" s="200" t="s">
        <v>71</v>
      </c>
      <c r="D7" s="200" t="s">
        <v>72</v>
      </c>
      <c r="E7" s="200" t="s">
        <v>73</v>
      </c>
      <c r="F7" s="200" t="s">
        <v>74</v>
      </c>
      <c r="G7" s="200" t="s">
        <v>75</v>
      </c>
      <c r="H7" s="200" t="s">
        <v>76</v>
      </c>
      <c r="I7" s="200" t="s">
        <v>77</v>
      </c>
      <c r="J7" s="200" t="s">
        <v>78</v>
      </c>
      <c r="K7" s="205"/>
      <c r="M7" s="68"/>
    </row>
    <row r="8" spans="1:15" ht="15" hidden="1" customHeight="1" x14ac:dyDescent="0.2">
      <c r="A8" s="139" t="s">
        <v>79</v>
      </c>
      <c r="B8" s="140">
        <v>0</v>
      </c>
      <c r="C8" s="140">
        <v>0</v>
      </c>
      <c r="D8" s="140">
        <v>0</v>
      </c>
      <c r="E8" s="141">
        <v>0</v>
      </c>
      <c r="F8" s="141">
        <v>0</v>
      </c>
      <c r="G8" s="140">
        <v>0</v>
      </c>
      <c r="H8" s="140">
        <v>0</v>
      </c>
      <c r="I8" s="140">
        <v>0</v>
      </c>
      <c r="J8" s="140">
        <v>0</v>
      </c>
      <c r="K8" s="205"/>
      <c r="M8" s="201"/>
    </row>
    <row r="9" spans="1:15" ht="15" hidden="1" customHeight="1" x14ac:dyDescent="0.2">
      <c r="A9" s="206" t="s">
        <v>80</v>
      </c>
      <c r="B9" s="70">
        <v>0</v>
      </c>
      <c r="C9" s="70">
        <v>0</v>
      </c>
      <c r="D9" s="144">
        <v>0</v>
      </c>
      <c r="E9" s="145">
        <v>0</v>
      </c>
      <c r="F9" s="145">
        <v>0</v>
      </c>
      <c r="G9" s="144">
        <v>0</v>
      </c>
      <c r="H9" s="70">
        <v>0</v>
      </c>
      <c r="I9" s="70">
        <v>0</v>
      </c>
      <c r="J9" s="70">
        <v>0</v>
      </c>
      <c r="K9" s="205"/>
      <c r="M9" s="201"/>
    </row>
    <row r="10" spans="1:15" ht="15" hidden="1" customHeight="1" x14ac:dyDescent="0.2">
      <c r="A10" s="206" t="s">
        <v>81</v>
      </c>
      <c r="B10" s="70">
        <v>0</v>
      </c>
      <c r="C10" s="70">
        <v>0</v>
      </c>
      <c r="D10" s="144">
        <v>0</v>
      </c>
      <c r="E10" s="145">
        <v>0</v>
      </c>
      <c r="F10" s="145">
        <v>0</v>
      </c>
      <c r="G10" s="144">
        <v>0</v>
      </c>
      <c r="H10" s="70">
        <v>0</v>
      </c>
      <c r="I10" s="70">
        <v>0</v>
      </c>
      <c r="J10" s="70">
        <v>0</v>
      </c>
      <c r="K10" s="205"/>
      <c r="M10" s="201"/>
    </row>
    <row r="11" spans="1:15" ht="15" hidden="1" customHeight="1" x14ac:dyDescent="0.2">
      <c r="A11" s="206" t="s">
        <v>82</v>
      </c>
      <c r="B11" s="70">
        <v>0</v>
      </c>
      <c r="C11" s="70">
        <v>0</v>
      </c>
      <c r="D11" s="144">
        <v>0</v>
      </c>
      <c r="E11" s="145">
        <v>0</v>
      </c>
      <c r="F11" s="145">
        <v>0</v>
      </c>
      <c r="G11" s="144">
        <v>0</v>
      </c>
      <c r="H11" s="70">
        <v>0</v>
      </c>
      <c r="I11" s="70">
        <v>0</v>
      </c>
      <c r="J11" s="70">
        <v>0</v>
      </c>
      <c r="K11" s="205"/>
      <c r="M11" s="201"/>
    </row>
    <row r="12" spans="1:15" ht="15" hidden="1" customHeight="1" x14ac:dyDescent="0.2">
      <c r="A12" s="206" t="s">
        <v>83</v>
      </c>
      <c r="B12" s="70">
        <v>0</v>
      </c>
      <c r="C12" s="70">
        <v>0</v>
      </c>
      <c r="D12" s="144">
        <v>0</v>
      </c>
      <c r="E12" s="145">
        <v>0</v>
      </c>
      <c r="F12" s="145">
        <v>0</v>
      </c>
      <c r="G12" s="144">
        <v>0</v>
      </c>
      <c r="H12" s="70">
        <v>0</v>
      </c>
      <c r="I12" s="70">
        <v>0</v>
      </c>
      <c r="J12" s="70">
        <v>0</v>
      </c>
      <c r="K12" s="205"/>
      <c r="M12" s="201"/>
    </row>
    <row r="13" spans="1:15" ht="15" hidden="1" customHeight="1" x14ac:dyDescent="0.2">
      <c r="A13" s="206" t="s">
        <v>84</v>
      </c>
      <c r="B13" s="70">
        <v>0</v>
      </c>
      <c r="C13" s="70">
        <v>0</v>
      </c>
      <c r="D13" s="144">
        <v>0</v>
      </c>
      <c r="E13" s="145">
        <v>0</v>
      </c>
      <c r="F13" s="145">
        <v>0</v>
      </c>
      <c r="G13" s="144">
        <v>0</v>
      </c>
      <c r="H13" s="70">
        <v>0</v>
      </c>
      <c r="I13" s="70">
        <v>0</v>
      </c>
      <c r="J13" s="70">
        <v>0</v>
      </c>
      <c r="K13" s="205"/>
      <c r="M13" s="201"/>
    </row>
    <row r="14" spans="1:15" ht="15" hidden="1" customHeight="1" x14ac:dyDescent="0.2">
      <c r="A14" s="206" t="s">
        <v>85</v>
      </c>
      <c r="B14" s="70">
        <v>0</v>
      </c>
      <c r="C14" s="70">
        <v>0</v>
      </c>
      <c r="D14" s="144">
        <v>0</v>
      </c>
      <c r="E14" s="145">
        <v>0</v>
      </c>
      <c r="F14" s="145">
        <v>0</v>
      </c>
      <c r="G14" s="144">
        <v>0</v>
      </c>
      <c r="H14" s="70">
        <v>0</v>
      </c>
      <c r="I14" s="70">
        <v>0</v>
      </c>
      <c r="J14" s="70">
        <v>0</v>
      </c>
      <c r="K14" s="205"/>
      <c r="M14" s="201"/>
    </row>
    <row r="15" spans="1:15" ht="15" hidden="1" customHeight="1" x14ac:dyDescent="0.2">
      <c r="A15" s="209" t="s">
        <v>86</v>
      </c>
      <c r="B15" s="148">
        <v>0</v>
      </c>
      <c r="C15" s="148">
        <v>0</v>
      </c>
      <c r="D15" s="144">
        <v>0</v>
      </c>
      <c r="E15" s="149">
        <v>0</v>
      </c>
      <c r="F15" s="149">
        <v>0</v>
      </c>
      <c r="G15" s="150">
        <v>0</v>
      </c>
      <c r="H15" s="148">
        <v>0</v>
      </c>
      <c r="I15" s="148">
        <v>0</v>
      </c>
      <c r="J15" s="148">
        <v>0</v>
      </c>
      <c r="K15" s="205"/>
      <c r="M15" s="201"/>
    </row>
    <row r="16" spans="1:15" ht="15" customHeight="1" x14ac:dyDescent="0.2">
      <c r="A16" s="474" t="s">
        <v>87</v>
      </c>
      <c r="B16" s="494">
        <v>16.2</v>
      </c>
      <c r="C16" s="494">
        <v>16.2</v>
      </c>
      <c r="D16" s="494">
        <v>0</v>
      </c>
      <c r="E16" s="495">
        <v>691</v>
      </c>
      <c r="F16" s="495">
        <v>580</v>
      </c>
      <c r="G16" s="494">
        <v>-16.100000000000001</v>
      </c>
      <c r="H16" s="494">
        <v>11.2</v>
      </c>
      <c r="I16" s="494">
        <v>9.4</v>
      </c>
      <c r="J16" s="494">
        <v>-16.100000000000001</v>
      </c>
      <c r="K16" s="205"/>
      <c r="M16" s="242"/>
      <c r="O16" s="146"/>
    </row>
    <row r="17" spans="1:13" ht="15" hidden="1" customHeight="1" x14ac:dyDescent="0.2">
      <c r="A17" s="467" t="s">
        <v>88</v>
      </c>
      <c r="B17" s="500">
        <v>0</v>
      </c>
      <c r="C17" s="500">
        <v>0</v>
      </c>
      <c r="D17" s="498">
        <v>0</v>
      </c>
      <c r="E17" s="499">
        <v>0</v>
      </c>
      <c r="F17" s="499">
        <v>0</v>
      </c>
      <c r="G17" s="498">
        <v>0</v>
      </c>
      <c r="H17" s="500">
        <v>0</v>
      </c>
      <c r="I17" s="500">
        <v>0</v>
      </c>
      <c r="J17" s="500">
        <v>0</v>
      </c>
      <c r="K17" s="205"/>
      <c r="M17" s="201"/>
    </row>
    <row r="18" spans="1:13" ht="15" hidden="1" customHeight="1" x14ac:dyDescent="0.2">
      <c r="A18" s="467" t="s">
        <v>89</v>
      </c>
      <c r="B18" s="500">
        <v>0</v>
      </c>
      <c r="C18" s="500">
        <v>0</v>
      </c>
      <c r="D18" s="498">
        <v>0</v>
      </c>
      <c r="E18" s="499">
        <v>0</v>
      </c>
      <c r="F18" s="499">
        <v>0</v>
      </c>
      <c r="G18" s="498">
        <v>0</v>
      </c>
      <c r="H18" s="500">
        <v>0</v>
      </c>
      <c r="I18" s="500">
        <v>0</v>
      </c>
      <c r="J18" s="500">
        <v>0</v>
      </c>
      <c r="K18" s="205"/>
      <c r="M18" s="201"/>
    </row>
    <row r="19" spans="1:13" ht="15" hidden="1" customHeight="1" x14ac:dyDescent="0.2">
      <c r="A19" s="467" t="s">
        <v>90</v>
      </c>
      <c r="B19" s="500">
        <v>0</v>
      </c>
      <c r="C19" s="500">
        <v>0</v>
      </c>
      <c r="D19" s="498">
        <v>0</v>
      </c>
      <c r="E19" s="499">
        <v>0</v>
      </c>
      <c r="F19" s="499">
        <v>0</v>
      </c>
      <c r="G19" s="498">
        <v>0</v>
      </c>
      <c r="H19" s="500">
        <v>0</v>
      </c>
      <c r="I19" s="500">
        <v>0</v>
      </c>
      <c r="J19" s="500">
        <v>0</v>
      </c>
      <c r="K19" s="205"/>
      <c r="M19" s="201"/>
    </row>
    <row r="20" spans="1:13" ht="15" hidden="1" customHeight="1" x14ac:dyDescent="0.2">
      <c r="A20" s="467" t="s">
        <v>91</v>
      </c>
      <c r="B20" s="500">
        <v>0</v>
      </c>
      <c r="C20" s="500">
        <v>0</v>
      </c>
      <c r="D20" s="498">
        <v>0</v>
      </c>
      <c r="E20" s="499">
        <v>0</v>
      </c>
      <c r="F20" s="499">
        <v>0</v>
      </c>
      <c r="G20" s="498">
        <v>0</v>
      </c>
      <c r="H20" s="500">
        <v>0</v>
      </c>
      <c r="I20" s="500">
        <v>0</v>
      </c>
      <c r="J20" s="500">
        <v>0</v>
      </c>
      <c r="K20" s="205"/>
      <c r="M20" s="201"/>
    </row>
    <row r="21" spans="1:13" ht="15" hidden="1" customHeight="1" x14ac:dyDescent="0.2">
      <c r="A21" s="467" t="s">
        <v>92</v>
      </c>
      <c r="B21" s="500">
        <v>0</v>
      </c>
      <c r="C21" s="500">
        <v>0</v>
      </c>
      <c r="D21" s="498">
        <v>0</v>
      </c>
      <c r="E21" s="499">
        <v>0</v>
      </c>
      <c r="F21" s="499">
        <v>0</v>
      </c>
      <c r="G21" s="498">
        <v>0</v>
      </c>
      <c r="H21" s="500">
        <v>0</v>
      </c>
      <c r="I21" s="500">
        <v>0</v>
      </c>
      <c r="J21" s="500">
        <v>0</v>
      </c>
      <c r="K21" s="205"/>
      <c r="M21" s="201"/>
    </row>
    <row r="22" spans="1:13" ht="15" customHeight="1" x14ac:dyDescent="0.2">
      <c r="A22" s="501" t="s">
        <v>93</v>
      </c>
      <c r="B22" s="500">
        <v>16.2</v>
      </c>
      <c r="C22" s="500">
        <v>16.2</v>
      </c>
      <c r="D22" s="498">
        <v>0</v>
      </c>
      <c r="E22" s="499">
        <v>691</v>
      </c>
      <c r="F22" s="469">
        <v>580</v>
      </c>
      <c r="G22" s="498">
        <v>-16.100000000000001</v>
      </c>
      <c r="H22" s="500">
        <v>11.2</v>
      </c>
      <c r="I22" s="500">
        <v>9.4</v>
      </c>
      <c r="J22" s="500">
        <v>-16.100000000000001</v>
      </c>
      <c r="K22" s="205"/>
      <c r="L22" s="228"/>
      <c r="M22" s="201"/>
    </row>
    <row r="23" spans="1:13" ht="15" hidden="1" customHeight="1" x14ac:dyDescent="0.2">
      <c r="A23" s="501" t="s">
        <v>94</v>
      </c>
      <c r="B23" s="500">
        <v>0</v>
      </c>
      <c r="C23" s="500">
        <v>0</v>
      </c>
      <c r="D23" s="498">
        <v>0</v>
      </c>
      <c r="E23" s="499">
        <v>0</v>
      </c>
      <c r="F23" s="499">
        <v>0</v>
      </c>
      <c r="G23" s="498">
        <v>0</v>
      </c>
      <c r="H23" s="500">
        <v>0</v>
      </c>
      <c r="I23" s="500">
        <v>0</v>
      </c>
      <c r="J23" s="500">
        <v>0</v>
      </c>
      <c r="K23" s="205"/>
      <c r="M23" s="201"/>
    </row>
    <row r="24" spans="1:13" ht="15" hidden="1" customHeight="1" x14ac:dyDescent="0.2">
      <c r="A24" s="501" t="s">
        <v>95</v>
      </c>
      <c r="B24" s="500">
        <v>0</v>
      </c>
      <c r="C24" s="500">
        <v>0</v>
      </c>
      <c r="D24" s="498">
        <v>0</v>
      </c>
      <c r="E24" s="499">
        <v>0</v>
      </c>
      <c r="F24" s="499">
        <v>0</v>
      </c>
      <c r="G24" s="498">
        <v>0</v>
      </c>
      <c r="H24" s="500">
        <v>0</v>
      </c>
      <c r="I24" s="500">
        <v>0</v>
      </c>
      <c r="J24" s="500">
        <v>0</v>
      </c>
      <c r="K24" s="205"/>
      <c r="M24" s="201"/>
    </row>
    <row r="25" spans="1:13" ht="15" hidden="1" customHeight="1" x14ac:dyDescent="0.2">
      <c r="A25" s="501" t="s">
        <v>96</v>
      </c>
      <c r="B25" s="500">
        <v>0</v>
      </c>
      <c r="C25" s="500">
        <v>0</v>
      </c>
      <c r="D25" s="498">
        <v>0</v>
      </c>
      <c r="E25" s="499">
        <v>0</v>
      </c>
      <c r="F25" s="499">
        <v>0</v>
      </c>
      <c r="G25" s="498">
        <v>0</v>
      </c>
      <c r="H25" s="500">
        <v>0</v>
      </c>
      <c r="I25" s="500">
        <v>0</v>
      </c>
      <c r="J25" s="500">
        <v>0</v>
      </c>
      <c r="K25" s="205"/>
      <c r="M25" s="201"/>
    </row>
    <row r="26" spans="1:13" ht="15" customHeight="1" x14ac:dyDescent="0.2">
      <c r="A26" s="474" t="s">
        <v>97</v>
      </c>
      <c r="B26" s="494">
        <v>0.2</v>
      </c>
      <c r="C26" s="494">
        <v>0.2</v>
      </c>
      <c r="D26" s="494">
        <v>0</v>
      </c>
      <c r="E26" s="495">
        <v>3155</v>
      </c>
      <c r="F26" s="495">
        <v>3155</v>
      </c>
      <c r="G26" s="494">
        <v>0</v>
      </c>
      <c r="H26" s="494">
        <v>0.6</v>
      </c>
      <c r="I26" s="494">
        <v>0.6</v>
      </c>
      <c r="J26" s="494">
        <v>0</v>
      </c>
      <c r="K26" s="205"/>
      <c r="M26" s="201"/>
    </row>
    <row r="27" spans="1:13" ht="15" hidden="1" customHeight="1" x14ac:dyDescent="0.2">
      <c r="A27" s="501" t="s">
        <v>98</v>
      </c>
      <c r="B27" s="500">
        <v>0</v>
      </c>
      <c r="C27" s="500">
        <v>0</v>
      </c>
      <c r="D27" s="498">
        <v>0</v>
      </c>
      <c r="E27" s="499">
        <v>0</v>
      </c>
      <c r="F27" s="499">
        <v>0</v>
      </c>
      <c r="G27" s="498">
        <v>0</v>
      </c>
      <c r="H27" s="500">
        <v>0</v>
      </c>
      <c r="I27" s="500">
        <v>0</v>
      </c>
      <c r="J27" s="500">
        <v>0</v>
      </c>
      <c r="K27" s="205"/>
      <c r="M27" s="201"/>
    </row>
    <row r="28" spans="1:13" ht="15" hidden="1" customHeight="1" x14ac:dyDescent="0.2">
      <c r="A28" s="501" t="s">
        <v>99</v>
      </c>
      <c r="B28" s="500">
        <v>0</v>
      </c>
      <c r="C28" s="500">
        <v>0</v>
      </c>
      <c r="D28" s="498">
        <v>0</v>
      </c>
      <c r="E28" s="499">
        <v>0</v>
      </c>
      <c r="F28" s="499">
        <v>0</v>
      </c>
      <c r="G28" s="498">
        <v>0</v>
      </c>
      <c r="H28" s="500">
        <v>0</v>
      </c>
      <c r="I28" s="500">
        <v>0</v>
      </c>
      <c r="J28" s="500">
        <v>0</v>
      </c>
      <c r="K28" s="205"/>
      <c r="M28" s="201"/>
    </row>
    <row r="29" spans="1:13" ht="15" hidden="1" customHeight="1" x14ac:dyDescent="0.2">
      <c r="A29" s="501" t="s">
        <v>100</v>
      </c>
      <c r="B29" s="500">
        <v>0</v>
      </c>
      <c r="C29" s="500">
        <v>0</v>
      </c>
      <c r="D29" s="498">
        <v>0</v>
      </c>
      <c r="E29" s="499">
        <v>0</v>
      </c>
      <c r="F29" s="499">
        <v>0</v>
      </c>
      <c r="G29" s="498">
        <v>0</v>
      </c>
      <c r="H29" s="500">
        <v>0</v>
      </c>
      <c r="I29" s="500">
        <v>0</v>
      </c>
      <c r="J29" s="500">
        <v>0</v>
      </c>
      <c r="K29" s="205"/>
      <c r="M29" s="201"/>
    </row>
    <row r="30" spans="1:13" ht="15" customHeight="1" x14ac:dyDescent="0.2">
      <c r="A30" s="501" t="s">
        <v>101</v>
      </c>
      <c r="B30" s="569">
        <v>0.2</v>
      </c>
      <c r="C30" s="500">
        <v>0.2</v>
      </c>
      <c r="D30" s="498">
        <v>0</v>
      </c>
      <c r="E30" s="499">
        <v>3155</v>
      </c>
      <c r="F30" s="469">
        <v>3155</v>
      </c>
      <c r="G30" s="498">
        <v>0</v>
      </c>
      <c r="H30" s="500">
        <v>0.6</v>
      </c>
      <c r="I30" s="500">
        <v>0.6</v>
      </c>
      <c r="J30" s="500">
        <v>0</v>
      </c>
      <c r="K30" s="205"/>
      <c r="M30" s="201"/>
    </row>
    <row r="31" spans="1:13" ht="15" customHeight="1" x14ac:dyDescent="0.2">
      <c r="A31" s="474" t="s">
        <v>102</v>
      </c>
      <c r="B31" s="494">
        <v>0.2</v>
      </c>
      <c r="C31" s="494">
        <v>0.2</v>
      </c>
      <c r="D31" s="494">
        <v>0</v>
      </c>
      <c r="E31" s="495">
        <v>1048</v>
      </c>
      <c r="F31" s="495">
        <v>1038</v>
      </c>
      <c r="G31" s="494">
        <v>-1</v>
      </c>
      <c r="H31" s="494">
        <v>0.2</v>
      </c>
      <c r="I31" s="494">
        <v>0.2</v>
      </c>
      <c r="J31" s="494">
        <v>0</v>
      </c>
      <c r="K31" s="205"/>
      <c r="M31" s="201"/>
    </row>
    <row r="32" spans="1:13" ht="15" customHeight="1" x14ac:dyDescent="0.2">
      <c r="A32" s="501" t="s">
        <v>103</v>
      </c>
      <c r="B32" s="500">
        <v>0.2</v>
      </c>
      <c r="C32" s="500">
        <v>0.2</v>
      </c>
      <c r="D32" s="498">
        <v>0</v>
      </c>
      <c r="E32" s="499">
        <v>1048</v>
      </c>
      <c r="F32" s="469">
        <v>1038</v>
      </c>
      <c r="G32" s="498">
        <v>-1</v>
      </c>
      <c r="H32" s="500">
        <v>0.2</v>
      </c>
      <c r="I32" s="500">
        <v>0.2</v>
      </c>
      <c r="J32" s="500">
        <v>0</v>
      </c>
      <c r="K32" s="205"/>
      <c r="M32" s="201"/>
    </row>
    <row r="33" spans="1:13" ht="15" hidden="1" customHeight="1" x14ac:dyDescent="0.2">
      <c r="A33" s="467" t="s">
        <v>104</v>
      </c>
      <c r="B33" s="500">
        <v>0</v>
      </c>
      <c r="C33" s="500">
        <v>0</v>
      </c>
      <c r="D33" s="498">
        <v>0</v>
      </c>
      <c r="E33" s="499">
        <v>0</v>
      </c>
      <c r="F33" s="499">
        <v>0</v>
      </c>
      <c r="G33" s="498">
        <v>0</v>
      </c>
      <c r="H33" s="500">
        <v>0</v>
      </c>
      <c r="I33" s="500">
        <v>0</v>
      </c>
      <c r="J33" s="500">
        <v>0</v>
      </c>
      <c r="K33" s="205"/>
      <c r="M33" s="201"/>
    </row>
    <row r="34" spans="1:13" ht="15" hidden="1" customHeight="1" x14ac:dyDescent="0.2">
      <c r="A34" s="467" t="s">
        <v>105</v>
      </c>
      <c r="B34" s="500">
        <v>0</v>
      </c>
      <c r="C34" s="500">
        <v>0</v>
      </c>
      <c r="D34" s="498">
        <v>0</v>
      </c>
      <c r="E34" s="499">
        <v>0</v>
      </c>
      <c r="F34" s="499">
        <v>0</v>
      </c>
      <c r="G34" s="498">
        <v>0</v>
      </c>
      <c r="H34" s="500">
        <v>0</v>
      </c>
      <c r="I34" s="500">
        <v>0</v>
      </c>
      <c r="J34" s="500">
        <v>0</v>
      </c>
      <c r="K34" s="205"/>
      <c r="M34" s="201"/>
    </row>
    <row r="35" spans="1:13" ht="15" hidden="1" customHeight="1" x14ac:dyDescent="0.2">
      <c r="A35" s="467" t="s">
        <v>106</v>
      </c>
      <c r="B35" s="500">
        <v>0</v>
      </c>
      <c r="C35" s="500">
        <v>0</v>
      </c>
      <c r="D35" s="498">
        <v>0</v>
      </c>
      <c r="E35" s="499">
        <v>0</v>
      </c>
      <c r="F35" s="499">
        <v>0</v>
      </c>
      <c r="G35" s="498">
        <v>0</v>
      </c>
      <c r="H35" s="500">
        <v>0</v>
      </c>
      <c r="I35" s="500">
        <v>0</v>
      </c>
      <c r="J35" s="500">
        <v>0</v>
      </c>
      <c r="K35" s="205"/>
      <c r="M35" s="201"/>
    </row>
    <row r="36" spans="1:13" ht="15" hidden="1" customHeight="1" x14ac:dyDescent="0.2">
      <c r="A36" s="528" t="s">
        <v>107</v>
      </c>
      <c r="B36" s="529">
        <v>0</v>
      </c>
      <c r="C36" s="529">
        <v>0</v>
      </c>
      <c r="D36" s="529">
        <v>0</v>
      </c>
      <c r="E36" s="530">
        <v>0</v>
      </c>
      <c r="F36" s="530">
        <v>0</v>
      </c>
      <c r="G36" s="529">
        <v>0</v>
      </c>
      <c r="H36" s="529">
        <v>0</v>
      </c>
      <c r="I36" s="529">
        <v>0</v>
      </c>
      <c r="J36" s="529">
        <v>0</v>
      </c>
      <c r="K36" s="205"/>
      <c r="M36" s="201"/>
    </row>
    <row r="37" spans="1:13" ht="15" hidden="1" customHeight="1" x14ac:dyDescent="0.2">
      <c r="A37" s="467" t="s">
        <v>108</v>
      </c>
      <c r="B37" s="500">
        <v>0</v>
      </c>
      <c r="C37" s="500">
        <v>0</v>
      </c>
      <c r="D37" s="498">
        <v>0</v>
      </c>
      <c r="E37" s="499">
        <v>0</v>
      </c>
      <c r="F37" s="499">
        <v>0</v>
      </c>
      <c r="G37" s="498">
        <v>0</v>
      </c>
      <c r="H37" s="500">
        <v>0</v>
      </c>
      <c r="I37" s="500">
        <v>0</v>
      </c>
      <c r="J37" s="500">
        <v>0</v>
      </c>
      <c r="K37" s="205"/>
      <c r="M37" s="201"/>
    </row>
    <row r="38" spans="1:13" ht="15" hidden="1" customHeight="1" x14ac:dyDescent="0.2">
      <c r="A38" s="467" t="s">
        <v>109</v>
      </c>
      <c r="B38" s="500">
        <v>0</v>
      </c>
      <c r="C38" s="500">
        <v>0</v>
      </c>
      <c r="D38" s="498">
        <v>0</v>
      </c>
      <c r="E38" s="499">
        <v>0</v>
      </c>
      <c r="F38" s="499">
        <v>0</v>
      </c>
      <c r="G38" s="498">
        <v>0</v>
      </c>
      <c r="H38" s="500">
        <v>0</v>
      </c>
      <c r="I38" s="500">
        <v>0</v>
      </c>
      <c r="J38" s="500">
        <v>0</v>
      </c>
      <c r="K38" s="205"/>
      <c r="L38" s="205"/>
      <c r="M38" s="201"/>
    </row>
    <row r="39" spans="1:13" ht="15" hidden="1" customHeight="1" x14ac:dyDescent="0.2">
      <c r="A39" s="467" t="s">
        <v>110</v>
      </c>
      <c r="B39" s="500">
        <v>0</v>
      </c>
      <c r="C39" s="500">
        <v>0</v>
      </c>
      <c r="D39" s="498">
        <v>0</v>
      </c>
      <c r="E39" s="499">
        <v>0</v>
      </c>
      <c r="F39" s="499">
        <v>0</v>
      </c>
      <c r="G39" s="498">
        <v>0</v>
      </c>
      <c r="H39" s="500">
        <v>0</v>
      </c>
      <c r="I39" s="500">
        <v>0</v>
      </c>
      <c r="J39" s="500">
        <v>0</v>
      </c>
      <c r="K39" s="205"/>
      <c r="L39" s="205"/>
      <c r="M39" s="201"/>
    </row>
    <row r="40" spans="1:13" ht="15" customHeight="1" x14ac:dyDescent="0.2">
      <c r="A40" s="474" t="s">
        <v>111</v>
      </c>
      <c r="B40" s="494">
        <v>16.2</v>
      </c>
      <c r="C40" s="494">
        <v>16.2</v>
      </c>
      <c r="D40" s="494">
        <v>0</v>
      </c>
      <c r="E40" s="495">
        <v>691</v>
      </c>
      <c r="F40" s="495">
        <v>580</v>
      </c>
      <c r="G40" s="494">
        <v>-16.100000000000001</v>
      </c>
      <c r="H40" s="494">
        <v>11.2</v>
      </c>
      <c r="I40" s="494">
        <v>9.4</v>
      </c>
      <c r="J40" s="494">
        <v>-16.100000000000001</v>
      </c>
      <c r="K40" s="205"/>
      <c r="L40" s="205"/>
      <c r="M40" s="201"/>
    </row>
    <row r="41" spans="1:13" ht="15" customHeight="1" x14ac:dyDescent="0.2">
      <c r="A41" s="606" t="s">
        <v>112</v>
      </c>
      <c r="B41" s="494">
        <v>0.4</v>
      </c>
      <c r="C41" s="494">
        <v>0.4</v>
      </c>
      <c r="D41" s="494">
        <v>0</v>
      </c>
      <c r="E41" s="495">
        <v>2101.5</v>
      </c>
      <c r="F41" s="495">
        <v>2096.5</v>
      </c>
      <c r="G41" s="494">
        <v>-0.2</v>
      </c>
      <c r="H41" s="494">
        <v>0.8</v>
      </c>
      <c r="I41" s="494">
        <v>0.8</v>
      </c>
      <c r="J41" s="494">
        <v>0</v>
      </c>
      <c r="K41" s="205"/>
      <c r="L41" s="205"/>
      <c r="M41" s="201"/>
    </row>
    <row r="42" spans="1:13" ht="15" customHeight="1" x14ac:dyDescent="0.2">
      <c r="A42" s="581" t="s">
        <v>58</v>
      </c>
      <c r="B42" s="571">
        <v>16.599999999999998</v>
      </c>
      <c r="C42" s="571">
        <v>16.599999999999998</v>
      </c>
      <c r="D42" s="571">
        <v>0</v>
      </c>
      <c r="E42" s="572">
        <v>724.98795180722891</v>
      </c>
      <c r="F42" s="572">
        <v>616.54216867469893</v>
      </c>
      <c r="G42" s="571">
        <v>-15</v>
      </c>
      <c r="H42" s="571">
        <v>12</v>
      </c>
      <c r="I42" s="571">
        <v>10.200000000000001</v>
      </c>
      <c r="J42" s="571">
        <v>-15</v>
      </c>
      <c r="K42" s="205"/>
      <c r="L42" s="205"/>
    </row>
    <row r="43" spans="1:13" ht="15" customHeight="1" x14ac:dyDescent="0.2">
      <c r="A43" s="135" t="s">
        <v>5</v>
      </c>
      <c r="B43" s="66"/>
      <c r="C43" s="66"/>
      <c r="D43" s="66"/>
      <c r="E43" s="66"/>
      <c r="F43" s="66"/>
      <c r="G43" s="66"/>
      <c r="H43" s="66"/>
      <c r="I43" s="66"/>
      <c r="J43" s="66"/>
    </row>
    <row r="44" spans="1:13" ht="15" customHeight="1" x14ac:dyDescent="0.2">
      <c r="A44" s="135" t="s">
        <v>6</v>
      </c>
      <c r="B44" s="66"/>
      <c r="C44" s="66"/>
      <c r="D44" s="66"/>
      <c r="E44" s="66"/>
      <c r="F44" s="66"/>
      <c r="G44" s="66"/>
      <c r="H44" s="66"/>
      <c r="I44" s="66"/>
      <c r="J44" s="66"/>
    </row>
    <row r="46" spans="1:13" ht="12.75" customHeight="1" x14ac:dyDescent="0.2">
      <c r="I46" s="243"/>
      <c r="L46" s="244"/>
      <c r="M46" s="245"/>
    </row>
    <row r="49" spans="8:8" ht="12.75" customHeight="1" x14ac:dyDescent="0.2">
      <c r="H49" s="246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1180599999999998" right="0.51180599999999998" top="0.78750000000000009" bottom="0.78750000000000009" header="0.5" footer="0.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73"/>
  <sheetViews>
    <sheetView topLeftCell="A20" zoomScale="90" workbookViewId="0">
      <selection activeCell="K42" sqref="K42"/>
    </sheetView>
  </sheetViews>
  <sheetFormatPr defaultColWidth="11.42578125" defaultRowHeight="20.100000000000001" customHeight="1" x14ac:dyDescent="0.2"/>
  <cols>
    <col min="1" max="1" width="25.7109375" style="2" customWidth="1"/>
    <col min="2" max="2" width="12.7109375" style="2" customWidth="1"/>
    <col min="3" max="3" width="14" style="2" customWidth="1"/>
    <col min="4" max="4" width="12.7109375" style="2" customWidth="1"/>
    <col min="5" max="8" width="10.42578125" style="2" customWidth="1"/>
    <col min="9" max="9" width="12.28515625" style="2" customWidth="1"/>
    <col min="10" max="257" width="11.42578125" style="2" customWidth="1"/>
  </cols>
  <sheetData>
    <row r="1" spans="1:9" ht="11.25" customHeight="1" x14ac:dyDescent="0.2">
      <c r="A1" s="662"/>
      <c r="B1" s="662"/>
      <c r="C1" s="662"/>
      <c r="D1" s="662"/>
      <c r="E1" s="662"/>
      <c r="F1" s="662"/>
      <c r="G1" s="662"/>
      <c r="H1" s="662"/>
      <c r="I1" s="18"/>
    </row>
    <row r="2" spans="1:9" ht="17.100000000000001" customHeight="1" x14ac:dyDescent="0.2">
      <c r="I2" s="18"/>
    </row>
    <row r="3" spans="1:9" ht="17.100000000000001" customHeight="1" x14ac:dyDescent="0.2">
      <c r="I3" s="18"/>
    </row>
    <row r="4" spans="1:9" ht="17.100000000000001" customHeight="1" x14ac:dyDescent="0.2">
      <c r="I4" s="18"/>
    </row>
    <row r="5" spans="1:9" ht="17.100000000000001" customHeight="1" x14ac:dyDescent="0.2">
      <c r="I5" s="18"/>
    </row>
    <row r="6" spans="1:9" ht="17.100000000000001" customHeight="1" x14ac:dyDescent="0.2">
      <c r="A6" s="659" t="s">
        <v>10</v>
      </c>
      <c r="B6" s="659" t="s">
        <v>11</v>
      </c>
      <c r="C6" s="659"/>
      <c r="D6" s="659"/>
      <c r="E6" s="659" t="s">
        <v>12</v>
      </c>
      <c r="F6" s="659"/>
      <c r="G6" s="659"/>
      <c r="H6" s="659"/>
      <c r="I6" s="18"/>
    </row>
    <row r="7" spans="1:9" ht="17.100000000000001" customHeight="1" x14ac:dyDescent="0.2">
      <c r="A7" s="659"/>
      <c r="B7" s="19" t="s">
        <v>1</v>
      </c>
      <c r="C7" s="659" t="s">
        <v>3</v>
      </c>
      <c r="D7" s="659"/>
      <c r="E7" s="664" t="s">
        <v>13</v>
      </c>
      <c r="F7" s="664"/>
      <c r="G7" s="664" t="s">
        <v>14</v>
      </c>
      <c r="H7" s="664"/>
      <c r="I7" s="18"/>
    </row>
    <row r="8" spans="1:9" ht="33.6" customHeight="1" x14ac:dyDescent="0.2">
      <c r="A8" s="663"/>
      <c r="B8" s="418" t="s">
        <v>15</v>
      </c>
      <c r="C8" s="7" t="s">
        <v>16</v>
      </c>
      <c r="D8" s="419" t="s">
        <v>17</v>
      </c>
      <c r="E8" s="421" t="s">
        <v>18</v>
      </c>
      <c r="F8" s="423" t="s">
        <v>19</v>
      </c>
      <c r="G8" s="423" t="s">
        <v>20</v>
      </c>
      <c r="H8" s="423" t="s">
        <v>21</v>
      </c>
      <c r="I8" s="416"/>
    </row>
    <row r="9" spans="1:9" ht="17.100000000000001" customHeight="1" x14ac:dyDescent="0.2">
      <c r="A9" s="8" t="s">
        <v>59</v>
      </c>
      <c r="B9" s="20">
        <v>2509.0792886327158</v>
      </c>
      <c r="C9" s="20">
        <v>2573.5119519999998</v>
      </c>
      <c r="D9" s="420">
        <v>2564.077659090909</v>
      </c>
      <c r="E9" s="422">
        <v>-0.4</v>
      </c>
      <c r="F9" s="422">
        <v>2.2000000000000002</v>
      </c>
      <c r="G9" s="422">
        <v>-9.4342929090908001</v>
      </c>
      <c r="H9" s="422">
        <v>54.998370458193222</v>
      </c>
      <c r="I9" s="18"/>
    </row>
    <row r="10" spans="1:9" ht="17.100000000000001" customHeight="1" x14ac:dyDescent="0.2">
      <c r="A10" s="8" t="s">
        <v>60</v>
      </c>
      <c r="B10" s="20">
        <v>1721.1405420983508</v>
      </c>
      <c r="C10" s="20">
        <v>1766.9266259999999</v>
      </c>
      <c r="D10" s="20">
        <v>1760.7667465034967</v>
      </c>
      <c r="E10" s="9">
        <v>-0.3</v>
      </c>
      <c r="F10" s="9">
        <v>2.2999999999999998</v>
      </c>
      <c r="G10" s="9">
        <v>-6.1598794965032084</v>
      </c>
      <c r="H10" s="9">
        <v>39.626204405145927</v>
      </c>
      <c r="I10" s="18"/>
    </row>
    <row r="11" spans="1:9" ht="17.100000000000001" customHeight="1" x14ac:dyDescent="0.2">
      <c r="A11" s="8" t="s">
        <v>23</v>
      </c>
      <c r="B11" s="20">
        <v>3604.4547101449275</v>
      </c>
      <c r="C11" s="20">
        <v>3670.7309460000001</v>
      </c>
      <c r="D11" s="20">
        <v>3729.3640020110606</v>
      </c>
      <c r="E11" s="9">
        <v>1.6</v>
      </c>
      <c r="F11" s="9">
        <v>3.5</v>
      </c>
      <c r="G11" s="9">
        <v>58.633056011060489</v>
      </c>
      <c r="H11" s="9">
        <v>124.90929186613312</v>
      </c>
      <c r="I11" s="18"/>
    </row>
    <row r="12" spans="1:9" s="1" customFormat="1" ht="17.100000000000001" customHeight="1" x14ac:dyDescent="0.2">
      <c r="A12" s="21" t="s">
        <v>24</v>
      </c>
      <c r="B12" s="20">
        <v>3681.5244055068838</v>
      </c>
      <c r="C12" s="20">
        <v>3735.0316459999999</v>
      </c>
      <c r="D12" s="20">
        <v>3794.1730569948186</v>
      </c>
      <c r="E12" s="9">
        <v>1.6</v>
      </c>
      <c r="F12" s="9">
        <v>3.1</v>
      </c>
      <c r="G12" s="9">
        <v>59.141410994818671</v>
      </c>
      <c r="H12" s="9">
        <v>112.64865148793479</v>
      </c>
      <c r="I12" s="22"/>
    </row>
    <row r="13" spans="1:9" s="1" customFormat="1" ht="17.100000000000001" customHeight="1" x14ac:dyDescent="0.2">
      <c r="A13" s="21" t="s">
        <v>25</v>
      </c>
      <c r="B13" s="20">
        <v>1481.0517241379312</v>
      </c>
      <c r="C13" s="20">
        <v>1604.389831</v>
      </c>
      <c r="D13" s="20">
        <v>1609.3389830508474</v>
      </c>
      <c r="E13" s="9">
        <v>0.3</v>
      </c>
      <c r="F13" s="9">
        <v>8.6999999999999993</v>
      </c>
      <c r="G13" s="9">
        <v>4.9491520508474878</v>
      </c>
      <c r="H13" s="9">
        <v>128.28725891291629</v>
      </c>
      <c r="I13" s="22"/>
    </row>
    <row r="14" spans="1:9" ht="17.100000000000001" customHeight="1" x14ac:dyDescent="0.2">
      <c r="A14" s="8" t="s">
        <v>26</v>
      </c>
      <c r="B14" s="20">
        <v>7007.0636612672715</v>
      </c>
      <c r="C14" s="20">
        <v>6474.355517</v>
      </c>
      <c r="D14" s="20">
        <v>6564.7849864964401</v>
      </c>
      <c r="E14" s="9">
        <v>1.4</v>
      </c>
      <c r="F14" s="9">
        <v>-6.3</v>
      </c>
      <c r="G14" s="9">
        <v>90.429469496440106</v>
      </c>
      <c r="H14" s="9">
        <v>-442.27867477083146</v>
      </c>
      <c r="I14" s="18"/>
    </row>
    <row r="15" spans="1:9" s="1" customFormat="1" ht="17.100000000000001" customHeight="1" x14ac:dyDescent="0.2">
      <c r="A15" s="21" t="s">
        <v>27</v>
      </c>
      <c r="B15" s="20">
        <v>2464.4320855614974</v>
      </c>
      <c r="C15" s="20">
        <v>2438.158465</v>
      </c>
      <c r="D15" s="20">
        <v>2459.7450321002752</v>
      </c>
      <c r="E15" s="9">
        <v>0.9</v>
      </c>
      <c r="F15" s="9">
        <v>-0.2</v>
      </c>
      <c r="G15" s="9">
        <v>21.586567100275261</v>
      </c>
      <c r="H15" s="9">
        <v>-4.6870534612221491</v>
      </c>
      <c r="I15" s="22"/>
    </row>
    <row r="16" spans="1:9" s="1" customFormat="1" ht="17.100000000000001" customHeight="1" x14ac:dyDescent="0.2">
      <c r="A16" s="21" t="s">
        <v>28</v>
      </c>
      <c r="B16" s="20">
        <v>8308.7371284094388</v>
      </c>
      <c r="C16" s="20">
        <v>7475.4265759999998</v>
      </c>
      <c r="D16" s="20">
        <v>7596.0103678672913</v>
      </c>
      <c r="E16" s="9">
        <v>1.6</v>
      </c>
      <c r="F16" s="9">
        <v>-8.6</v>
      </c>
      <c r="G16" s="9">
        <v>120.58379186729144</v>
      </c>
      <c r="H16" s="9">
        <v>-712.72676054214753</v>
      </c>
      <c r="I16" s="22"/>
    </row>
    <row r="17" spans="1:9" ht="17.100000000000001" customHeight="1" x14ac:dyDescent="0.2">
      <c r="A17" s="8" t="s">
        <v>29</v>
      </c>
      <c r="B17" s="20">
        <v>989.91622768009836</v>
      </c>
      <c r="C17" s="20">
        <v>1100.300223</v>
      </c>
      <c r="D17" s="20">
        <v>1112.8999751623319</v>
      </c>
      <c r="E17" s="9">
        <v>1.1000000000000001</v>
      </c>
      <c r="F17" s="9">
        <v>12.4</v>
      </c>
      <c r="G17" s="9">
        <v>12.599752162331924</v>
      </c>
      <c r="H17" s="9">
        <v>122.98374748223353</v>
      </c>
      <c r="I17" s="18"/>
    </row>
    <row r="18" spans="1:9" s="1" customFormat="1" ht="17.100000000000001" customHeight="1" x14ac:dyDescent="0.2">
      <c r="A18" s="23" t="s">
        <v>30</v>
      </c>
      <c r="B18" s="24">
        <v>1480.7316006600661</v>
      </c>
      <c r="C18" s="24">
        <v>1590.119166</v>
      </c>
      <c r="D18" s="24">
        <v>1605.3051790059092</v>
      </c>
      <c r="E18" s="9">
        <v>1</v>
      </c>
      <c r="F18" s="9">
        <v>8.4</v>
      </c>
      <c r="G18" s="9">
        <v>15.186013005909217</v>
      </c>
      <c r="H18" s="9">
        <v>124.57357834584309</v>
      </c>
      <c r="I18" s="22"/>
    </row>
    <row r="19" spans="1:9" s="1" customFormat="1" ht="17.100000000000001" customHeight="1" x14ac:dyDescent="0.2">
      <c r="A19" s="23" t="s">
        <v>31</v>
      </c>
      <c r="B19" s="24">
        <v>1314.5190713101158</v>
      </c>
      <c r="C19" s="24">
        <v>1543.050154</v>
      </c>
      <c r="D19" s="24">
        <v>1580.7355793772331</v>
      </c>
      <c r="E19" s="9">
        <v>2.4</v>
      </c>
      <c r="F19" s="9">
        <v>20.3</v>
      </c>
      <c r="G19" s="9">
        <v>37.685425377233059</v>
      </c>
      <c r="H19" s="9">
        <v>266.21650806711727</v>
      </c>
      <c r="I19" s="22"/>
    </row>
    <row r="20" spans="1:9" s="1" customFormat="1" ht="17.100000000000001" customHeight="1" x14ac:dyDescent="0.2">
      <c r="A20" s="23" t="s">
        <v>32</v>
      </c>
      <c r="B20" s="24">
        <v>462.12314759928881</v>
      </c>
      <c r="C20" s="24">
        <v>539.79750000000001</v>
      </c>
      <c r="D20" s="24">
        <v>525.02045935564797</v>
      </c>
      <c r="E20" s="9">
        <v>-2.7</v>
      </c>
      <c r="F20" s="9">
        <v>13.6</v>
      </c>
      <c r="G20" s="9">
        <v>-14.777040644352041</v>
      </c>
      <c r="H20" s="9">
        <v>62.897311756359159</v>
      </c>
      <c r="I20" s="22"/>
    </row>
    <row r="21" spans="1:9" ht="17.100000000000001" customHeight="1" x14ac:dyDescent="0.2">
      <c r="A21" s="21" t="s">
        <v>33</v>
      </c>
      <c r="B21" s="20">
        <v>1074.0111086669599</v>
      </c>
      <c r="C21" s="20">
        <v>1035.0420409999999</v>
      </c>
      <c r="D21" s="20">
        <v>1032.8401371833168</v>
      </c>
      <c r="E21" s="9">
        <v>-0.2</v>
      </c>
      <c r="F21" s="9">
        <v>-3.8</v>
      </c>
      <c r="G21" s="9">
        <v>-2.2019038166831706</v>
      </c>
      <c r="H21" s="9">
        <v>-41.170971483643143</v>
      </c>
      <c r="I21" s="18"/>
    </row>
    <row r="22" spans="1:9" s="1" customFormat="1" ht="17.100000000000001" customHeight="1" x14ac:dyDescent="0.2">
      <c r="A22" s="25" t="s">
        <v>34</v>
      </c>
      <c r="B22" s="20">
        <v>1657.3952601470992</v>
      </c>
      <c r="C22" s="20">
        <v>1545.616859</v>
      </c>
      <c r="D22" s="20">
        <v>1537.2781680247263</v>
      </c>
      <c r="E22" s="9">
        <v>-0.5</v>
      </c>
      <c r="F22" s="9">
        <v>-7.2</v>
      </c>
      <c r="G22" s="9">
        <v>-8.3386909752737211</v>
      </c>
      <c r="H22" s="9">
        <v>-120.11709212237292</v>
      </c>
      <c r="I22" s="22"/>
    </row>
    <row r="23" spans="1:9" s="1" customFormat="1" ht="17.100000000000001" customHeight="1" x14ac:dyDescent="0.2">
      <c r="A23" s="25" t="s">
        <v>35</v>
      </c>
      <c r="B23" s="20">
        <v>1528.6890394088666</v>
      </c>
      <c r="C23" s="20">
        <v>1298.035691</v>
      </c>
      <c r="D23" s="20">
        <v>1287.6563934426229</v>
      </c>
      <c r="E23" s="9">
        <v>-0.8</v>
      </c>
      <c r="F23" s="9">
        <v>-15.8</v>
      </c>
      <c r="G23" s="9">
        <v>-10.379297557377186</v>
      </c>
      <c r="H23" s="9">
        <v>-241.03264596624376</v>
      </c>
      <c r="I23" s="22"/>
    </row>
    <row r="24" spans="1:9" s="1" customFormat="1" ht="17.100000000000001" customHeight="1" x14ac:dyDescent="0.2">
      <c r="A24" s="25" t="s">
        <v>36</v>
      </c>
      <c r="B24" s="20">
        <v>315.51751382670528</v>
      </c>
      <c r="C24" s="20">
        <v>476.52920399999999</v>
      </c>
      <c r="D24" s="20">
        <v>480.65562579013897</v>
      </c>
      <c r="E24" s="9">
        <v>0.9</v>
      </c>
      <c r="F24" s="9">
        <v>52.3</v>
      </c>
      <c r="G24" s="9">
        <v>4.126421790138977</v>
      </c>
      <c r="H24" s="9">
        <v>165.13811196343369</v>
      </c>
      <c r="I24" s="22"/>
    </row>
    <row r="25" spans="1:9" ht="17.100000000000001" customHeight="1" x14ac:dyDescent="0.2">
      <c r="A25" s="21" t="s">
        <v>37</v>
      </c>
      <c r="B25" s="20">
        <v>786.62576050884945</v>
      </c>
      <c r="C25" s="20">
        <v>1007.257649</v>
      </c>
      <c r="D25" s="20">
        <v>1026.9942171144135</v>
      </c>
      <c r="E25" s="9">
        <v>2</v>
      </c>
      <c r="F25" s="9">
        <v>30.6</v>
      </c>
      <c r="G25" s="9">
        <v>19.736568114413444</v>
      </c>
      <c r="H25" s="9">
        <v>240.36845660556401</v>
      </c>
      <c r="I25" s="18"/>
    </row>
    <row r="26" spans="1:9" s="1" customFormat="1" ht="17.100000000000001" customHeight="1" x14ac:dyDescent="0.2">
      <c r="A26" s="25" t="s">
        <v>34</v>
      </c>
      <c r="B26" s="20">
        <v>1271.8996917904176</v>
      </c>
      <c r="C26" s="20">
        <v>1677.7835520000001</v>
      </c>
      <c r="D26" s="20">
        <v>1673.2929354445801</v>
      </c>
      <c r="E26" s="9">
        <v>-0.3</v>
      </c>
      <c r="F26" s="9">
        <v>31.6</v>
      </c>
      <c r="G26" s="9">
        <v>-4.490616555420047</v>
      </c>
      <c r="H26" s="9">
        <v>401.39324365416246</v>
      </c>
      <c r="I26" s="22"/>
    </row>
    <row r="27" spans="1:9" s="1" customFormat="1" ht="17.100000000000001" customHeight="1" x14ac:dyDescent="0.2">
      <c r="A27" s="25" t="s">
        <v>35</v>
      </c>
      <c r="B27" s="20">
        <v>1177.7850109409189</v>
      </c>
      <c r="C27" s="20">
        <v>1820.4222219999999</v>
      </c>
      <c r="D27" s="20">
        <v>1853.3004041311181</v>
      </c>
      <c r="E27" s="9">
        <v>1.8</v>
      </c>
      <c r="F27" s="9">
        <v>57.4</v>
      </c>
      <c r="G27" s="9">
        <v>32.878182131118137</v>
      </c>
      <c r="H27" s="9">
        <v>675.51539319019912</v>
      </c>
      <c r="I27" s="22"/>
    </row>
    <row r="28" spans="1:9" s="1" customFormat="1" ht="17.100000000000001" customHeight="1" x14ac:dyDescent="0.2">
      <c r="A28" s="25" t="s">
        <v>36</v>
      </c>
      <c r="B28" s="20">
        <v>516.74798720635272</v>
      </c>
      <c r="C28" s="20">
        <v>565.03224699999998</v>
      </c>
      <c r="D28" s="20">
        <v>540.78208588957045</v>
      </c>
      <c r="E28" s="9">
        <v>-4.3</v>
      </c>
      <c r="F28" s="9">
        <v>4.7</v>
      </c>
      <c r="G28" s="9">
        <v>-24.250161110429531</v>
      </c>
      <c r="H28" s="9">
        <v>24.034098683217735</v>
      </c>
      <c r="I28" s="22"/>
    </row>
    <row r="29" spans="1:9" ht="17.100000000000001" customHeight="1" x14ac:dyDescent="0.2">
      <c r="A29" s="21" t="s">
        <v>38</v>
      </c>
      <c r="B29" s="20">
        <v>1373.1150052835505</v>
      </c>
      <c r="C29" s="20">
        <v>1425.5563360000001</v>
      </c>
      <c r="D29" s="20">
        <v>1458.9184752872516</v>
      </c>
      <c r="E29" s="9">
        <v>2.2999999999999998</v>
      </c>
      <c r="F29" s="9">
        <v>6.2</v>
      </c>
      <c r="G29" s="9">
        <v>33.362139287251466</v>
      </c>
      <c r="H29" s="9">
        <v>85.803470003701023</v>
      </c>
      <c r="I29" s="18"/>
    </row>
    <row r="30" spans="1:9" s="1" customFormat="1" ht="17.100000000000001" customHeight="1" x14ac:dyDescent="0.2">
      <c r="A30" s="25" t="s">
        <v>34</v>
      </c>
      <c r="B30" s="20">
        <v>1500.5653688524587</v>
      </c>
      <c r="C30" s="20">
        <v>1563.705123</v>
      </c>
      <c r="D30" s="20">
        <v>1609.3429796355842</v>
      </c>
      <c r="E30" s="9">
        <v>2.9</v>
      </c>
      <c r="F30" s="9">
        <v>7.2</v>
      </c>
      <c r="G30" s="9">
        <v>45.637856635584285</v>
      </c>
      <c r="H30" s="9">
        <v>108.77761078312551</v>
      </c>
      <c r="I30" s="22"/>
    </row>
    <row r="31" spans="1:9" s="1" customFormat="1" ht="17.100000000000001" customHeight="1" x14ac:dyDescent="0.2">
      <c r="A31" s="25" t="s">
        <v>35</v>
      </c>
      <c r="B31" s="20">
        <v>724.98795180722891</v>
      </c>
      <c r="C31" s="20">
        <v>618.19277099999999</v>
      </c>
      <c r="D31" s="20">
        <v>616.54216867469893</v>
      </c>
      <c r="E31" s="9">
        <v>-0.3</v>
      </c>
      <c r="F31" s="9">
        <v>-15</v>
      </c>
      <c r="G31" s="9">
        <v>-1.6506023253010653</v>
      </c>
      <c r="H31" s="9">
        <v>-108.44578313252998</v>
      </c>
      <c r="I31" s="22"/>
    </row>
    <row r="32" spans="1:9" s="1" customFormat="1" ht="17.100000000000001" customHeight="1" x14ac:dyDescent="0.2">
      <c r="A32" s="25" t="s">
        <v>36</v>
      </c>
      <c r="B32" s="20">
        <v>559.24050632911394</v>
      </c>
      <c r="C32" s="20">
        <v>597.11503100000004</v>
      </c>
      <c r="D32" s="20">
        <v>597.11503067484659</v>
      </c>
      <c r="E32" s="9">
        <v>0</v>
      </c>
      <c r="F32" s="9">
        <v>6.8</v>
      </c>
      <c r="G32" s="9">
        <v>-3.2515345083083957E-7</v>
      </c>
      <c r="H32" s="9">
        <v>37.874524345732652</v>
      </c>
      <c r="I32" s="22"/>
    </row>
    <row r="33" spans="1:9" s="1" customFormat="1" ht="17.100000000000001" customHeight="1" x14ac:dyDescent="0.2">
      <c r="A33" s="8" t="s">
        <v>39</v>
      </c>
      <c r="B33" s="20">
        <v>395.23693379790939</v>
      </c>
      <c r="C33" s="20">
        <v>487.33163300000001</v>
      </c>
      <c r="D33" s="20">
        <v>523.38775510204084</v>
      </c>
      <c r="E33" s="9">
        <v>7.4</v>
      </c>
      <c r="F33" s="9">
        <v>32.4</v>
      </c>
      <c r="G33" s="9">
        <v>36.056122102040831</v>
      </c>
      <c r="H33" s="9">
        <v>128.15082130413145</v>
      </c>
      <c r="I33" s="22"/>
    </row>
    <row r="34" spans="1:9" ht="17.100000000000001" customHeight="1" x14ac:dyDescent="0.2">
      <c r="A34" s="8" t="s">
        <v>40</v>
      </c>
      <c r="B34" s="20">
        <v>1142.8548895899055</v>
      </c>
      <c r="C34" s="20">
        <v>1571.090426</v>
      </c>
      <c r="D34" s="20">
        <v>1612.9023746701848</v>
      </c>
      <c r="E34" s="9">
        <v>2.7</v>
      </c>
      <c r="F34" s="9">
        <v>41.1</v>
      </c>
      <c r="G34" s="9">
        <v>41.811948670184847</v>
      </c>
      <c r="H34" s="9">
        <v>470.04748508027933</v>
      </c>
      <c r="I34" s="18"/>
    </row>
    <row r="35" spans="1:9" ht="17.100000000000001" customHeight="1" x14ac:dyDescent="0.2">
      <c r="A35" s="8" t="s">
        <v>41</v>
      </c>
      <c r="B35" s="20">
        <v>582.47659574468094</v>
      </c>
      <c r="C35" s="20">
        <v>895.77049199999999</v>
      </c>
      <c r="D35" s="20">
        <v>897.04918032786895</v>
      </c>
      <c r="E35" s="9">
        <v>0.1</v>
      </c>
      <c r="F35" s="9">
        <v>54</v>
      </c>
      <c r="G35" s="9">
        <v>1.2786883278689629</v>
      </c>
      <c r="H35" s="9">
        <v>314.57258458318802</v>
      </c>
      <c r="I35" s="18"/>
    </row>
    <row r="36" spans="1:9" ht="17.100000000000001" customHeight="1" x14ac:dyDescent="0.2">
      <c r="A36" s="8" t="s">
        <v>42</v>
      </c>
      <c r="B36" s="20">
        <v>4367.1440963517125</v>
      </c>
      <c r="C36" s="20">
        <v>5442.935665</v>
      </c>
      <c r="D36" s="20">
        <v>5329.972840344577</v>
      </c>
      <c r="E36" s="9">
        <v>-2.1</v>
      </c>
      <c r="F36" s="9">
        <v>22</v>
      </c>
      <c r="G36" s="9">
        <v>-112.96282465542299</v>
      </c>
      <c r="H36" s="9">
        <v>962.82874399286447</v>
      </c>
      <c r="I36" s="18"/>
    </row>
    <row r="37" spans="1:9" ht="17.100000000000001" customHeight="1" x14ac:dyDescent="0.2">
      <c r="A37" s="21" t="s">
        <v>43</v>
      </c>
      <c r="B37" s="20">
        <v>5686.3275227669956</v>
      </c>
      <c r="C37" s="20">
        <v>5458.7238589999997</v>
      </c>
      <c r="D37" s="20">
        <v>5406.5017418549105</v>
      </c>
      <c r="E37" s="9">
        <v>-1</v>
      </c>
      <c r="F37" s="9">
        <v>-4.9000000000000004</v>
      </c>
      <c r="G37" s="9">
        <v>-52.222117145089214</v>
      </c>
      <c r="H37" s="9">
        <v>-279.82578091208507</v>
      </c>
      <c r="I37" s="18"/>
    </row>
    <row r="38" spans="1:9" ht="17.100000000000001" customHeight="1" x14ac:dyDescent="0.2">
      <c r="A38" s="21" t="s">
        <v>44</v>
      </c>
      <c r="B38" s="20">
        <v>4049.5481146163902</v>
      </c>
      <c r="C38" s="20">
        <v>5518.0862530000004</v>
      </c>
      <c r="D38" s="20">
        <v>5384.3078032996245</v>
      </c>
      <c r="E38" s="9">
        <v>-2.4</v>
      </c>
      <c r="F38" s="9">
        <v>33</v>
      </c>
      <c r="G38" s="9">
        <v>-133.77844970037586</v>
      </c>
      <c r="H38" s="9">
        <v>1334.7596886832343</v>
      </c>
      <c r="I38" s="18"/>
    </row>
    <row r="39" spans="1:9" ht="17.100000000000001" customHeight="1" x14ac:dyDescent="0.2">
      <c r="A39" s="21" t="s">
        <v>45</v>
      </c>
      <c r="B39" s="20">
        <v>2734.2956682337144</v>
      </c>
      <c r="C39" s="20">
        <v>3432.0166819999999</v>
      </c>
      <c r="D39" s="20">
        <v>3425.3080246913582</v>
      </c>
      <c r="E39" s="9">
        <v>-0.2</v>
      </c>
      <c r="F39" s="9">
        <v>25.3</v>
      </c>
      <c r="G39" s="9">
        <v>-6.7086573086417047</v>
      </c>
      <c r="H39" s="9">
        <v>691.01235645764382</v>
      </c>
      <c r="I39" s="18"/>
    </row>
    <row r="40" spans="1:9" ht="17.100000000000001" customHeight="1" x14ac:dyDescent="0.2">
      <c r="A40" s="8" t="s">
        <v>46</v>
      </c>
      <c r="B40" s="20">
        <v>3524.7077171927458</v>
      </c>
      <c r="C40" s="20">
        <v>3000.4030889999999</v>
      </c>
      <c r="D40" s="20">
        <v>3025.9982234451477</v>
      </c>
      <c r="E40" s="9">
        <v>0.9</v>
      </c>
      <c r="F40" s="9">
        <v>-14.1</v>
      </c>
      <c r="G40" s="9">
        <v>25.595134445147778</v>
      </c>
      <c r="H40" s="9">
        <v>-498.70949374759812</v>
      </c>
      <c r="I40" s="18"/>
    </row>
    <row r="41" spans="1:9" ht="17.100000000000001" customHeight="1" x14ac:dyDescent="0.2">
      <c r="A41" s="8" t="s">
        <v>47</v>
      </c>
      <c r="B41" s="20">
        <v>2410.4700222057736</v>
      </c>
      <c r="C41" s="20">
        <v>3201.1949060000002</v>
      </c>
      <c r="D41" s="20">
        <v>2984.8003115568108</v>
      </c>
      <c r="E41" s="9">
        <v>-6.8</v>
      </c>
      <c r="F41" s="9">
        <v>23.8</v>
      </c>
      <c r="G41" s="9">
        <v>-216.39459444318936</v>
      </c>
      <c r="H41" s="9">
        <v>574.33028935103721</v>
      </c>
      <c r="I41" s="18"/>
    </row>
    <row r="42" spans="1:9" ht="17.100000000000001" customHeight="1" x14ac:dyDescent="0.2">
      <c r="A42" s="437" t="s">
        <v>48</v>
      </c>
      <c r="B42" s="438">
        <v>3709</v>
      </c>
      <c r="C42" s="438">
        <v>3740</v>
      </c>
      <c r="D42" s="438">
        <v>3724</v>
      </c>
      <c r="E42" s="439">
        <v>-0.4</v>
      </c>
      <c r="F42" s="439">
        <v>0.4</v>
      </c>
      <c r="G42" s="439">
        <v>-16</v>
      </c>
      <c r="H42" s="439">
        <v>15</v>
      </c>
      <c r="I42" s="18"/>
    </row>
    <row r="43" spans="1:9" ht="17.100000000000001" customHeight="1" x14ac:dyDescent="0.2">
      <c r="A43" s="658" t="s">
        <v>49</v>
      </c>
      <c r="B43" s="660" t="s">
        <v>11</v>
      </c>
      <c r="C43" s="660"/>
      <c r="D43" s="660"/>
      <c r="E43" s="658" t="s">
        <v>12</v>
      </c>
      <c r="F43" s="658"/>
      <c r="G43" s="658"/>
      <c r="H43" s="658"/>
      <c r="I43" s="18"/>
    </row>
    <row r="44" spans="1:9" ht="17.100000000000001" customHeight="1" x14ac:dyDescent="0.2">
      <c r="A44" s="659"/>
      <c r="B44" s="26" t="s">
        <v>50</v>
      </c>
      <c r="C44" s="661" t="s">
        <v>51</v>
      </c>
      <c r="D44" s="661"/>
      <c r="E44" s="659" t="s">
        <v>13</v>
      </c>
      <c r="F44" s="659"/>
      <c r="G44" s="659" t="s">
        <v>14</v>
      </c>
      <c r="H44" s="659"/>
      <c r="I44" s="18"/>
    </row>
    <row r="45" spans="1:9" ht="33.6" customHeight="1" x14ac:dyDescent="0.2">
      <c r="A45" s="659"/>
      <c r="B45" s="7" t="s">
        <v>15</v>
      </c>
      <c r="C45" s="7" t="s">
        <v>16</v>
      </c>
      <c r="D45" s="7" t="s">
        <v>17</v>
      </c>
      <c r="E45" s="19" t="s">
        <v>18</v>
      </c>
      <c r="F45" s="19" t="s">
        <v>19</v>
      </c>
      <c r="G45" s="19" t="s">
        <v>20</v>
      </c>
      <c r="H45" s="19" t="s">
        <v>21</v>
      </c>
      <c r="I45" s="18"/>
    </row>
    <row r="46" spans="1:9" ht="17.100000000000001" customHeight="1" x14ac:dyDescent="0.2">
      <c r="A46" s="27" t="s">
        <v>52</v>
      </c>
      <c r="B46" s="28">
        <v>2271</v>
      </c>
      <c r="C46" s="28">
        <v>2273</v>
      </c>
      <c r="D46" s="28">
        <v>2289</v>
      </c>
      <c r="E46" s="29">
        <v>0.7</v>
      </c>
      <c r="F46" s="29">
        <v>0.8</v>
      </c>
      <c r="G46" s="29">
        <v>16</v>
      </c>
      <c r="H46" s="29">
        <v>18</v>
      </c>
      <c r="I46" s="18"/>
    </row>
    <row r="47" spans="1:9" ht="17.100000000000001" customHeight="1" x14ac:dyDescent="0.2">
      <c r="A47" s="30" t="s">
        <v>53</v>
      </c>
      <c r="B47" s="31">
        <v>1399</v>
      </c>
      <c r="C47" s="31">
        <v>1404</v>
      </c>
      <c r="D47" s="31">
        <v>1405</v>
      </c>
      <c r="E47" s="32">
        <v>0.1</v>
      </c>
      <c r="F47" s="32">
        <v>0.4</v>
      </c>
      <c r="G47" s="32">
        <v>1</v>
      </c>
      <c r="H47" s="32">
        <v>6</v>
      </c>
      <c r="I47" s="18"/>
    </row>
    <row r="48" spans="1:9" ht="17.100000000000001" customHeight="1" x14ac:dyDescent="0.2">
      <c r="A48" s="30" t="s">
        <v>54</v>
      </c>
      <c r="B48" s="31">
        <v>2340</v>
      </c>
      <c r="C48" s="31">
        <v>2426</v>
      </c>
      <c r="D48" s="31">
        <v>2421</v>
      </c>
      <c r="E48" s="32">
        <v>-0.2</v>
      </c>
      <c r="F48" s="32">
        <v>3.5</v>
      </c>
      <c r="G48" s="32">
        <v>-5</v>
      </c>
      <c r="H48" s="32">
        <v>81</v>
      </c>
      <c r="I48" s="18"/>
    </row>
    <row r="49" spans="1:9" ht="17.100000000000001" customHeight="1" x14ac:dyDescent="0.2">
      <c r="A49" s="30" t="s">
        <v>55</v>
      </c>
      <c r="B49" s="31">
        <v>3812</v>
      </c>
      <c r="C49" s="31">
        <v>3834</v>
      </c>
      <c r="D49" s="31">
        <v>3836</v>
      </c>
      <c r="E49" s="32">
        <v>0.1</v>
      </c>
      <c r="F49" s="32">
        <v>0.6</v>
      </c>
      <c r="G49" s="32">
        <v>2</v>
      </c>
      <c r="H49" s="32">
        <v>24</v>
      </c>
      <c r="I49" s="18"/>
    </row>
    <row r="50" spans="1:9" ht="17.100000000000001" customHeight="1" x14ac:dyDescent="0.2">
      <c r="A50" s="30" t="s">
        <v>56</v>
      </c>
      <c r="B50" s="31">
        <v>2803</v>
      </c>
      <c r="C50" s="31">
        <v>2877</v>
      </c>
      <c r="D50" s="31">
        <v>2881</v>
      </c>
      <c r="E50" s="32">
        <v>0.1</v>
      </c>
      <c r="F50" s="32">
        <v>2.8</v>
      </c>
      <c r="G50" s="32">
        <v>4</v>
      </c>
      <c r="H50" s="32">
        <v>78</v>
      </c>
      <c r="I50" s="18"/>
    </row>
    <row r="51" spans="1:9" ht="17.100000000000001" customHeight="1" x14ac:dyDescent="0.2">
      <c r="A51" s="30" t="s">
        <v>57</v>
      </c>
      <c r="B51" s="31">
        <v>2848</v>
      </c>
      <c r="C51" s="31">
        <v>2927</v>
      </c>
      <c r="D51" s="31">
        <v>2931</v>
      </c>
      <c r="E51" s="32">
        <v>0.1</v>
      </c>
      <c r="F51" s="32">
        <v>2.9</v>
      </c>
      <c r="G51" s="32">
        <v>4</v>
      </c>
      <c r="H51" s="32">
        <v>83</v>
      </c>
      <c r="I51" s="18"/>
    </row>
    <row r="52" spans="1:9" ht="17.100000000000001" customHeight="1" x14ac:dyDescent="0.2">
      <c r="A52" s="440" t="s">
        <v>48</v>
      </c>
      <c r="B52" s="441">
        <v>2741</v>
      </c>
      <c r="C52" s="441">
        <v>2802</v>
      </c>
      <c r="D52" s="441">
        <v>2809</v>
      </c>
      <c r="E52" s="442">
        <v>0.2</v>
      </c>
      <c r="F52" s="442">
        <v>2.5</v>
      </c>
      <c r="G52" s="442">
        <v>7</v>
      </c>
      <c r="H52" s="442">
        <v>68</v>
      </c>
      <c r="I52" s="18"/>
    </row>
    <row r="53" spans="1:9" ht="17.100000000000001" customHeight="1" x14ac:dyDescent="0.2">
      <c r="A53" s="33" t="s">
        <v>61</v>
      </c>
      <c r="B53" s="34">
        <v>3661.4646565392195</v>
      </c>
      <c r="C53" s="34">
        <v>3695.4310810000002</v>
      </c>
      <c r="D53" s="34">
        <v>3680.6482991445646</v>
      </c>
      <c r="E53" s="35">
        <v>-0.4</v>
      </c>
      <c r="F53" s="35">
        <v>0.5</v>
      </c>
      <c r="G53" s="35">
        <v>-14.782781855435587</v>
      </c>
      <c r="H53" s="35">
        <v>19.183642605345085</v>
      </c>
      <c r="I53" s="18"/>
    </row>
    <row r="54" spans="1:9" ht="17.100000000000001" customHeight="1" x14ac:dyDescent="0.2">
      <c r="A54" s="17" t="s">
        <v>62</v>
      </c>
      <c r="B54" s="36"/>
      <c r="C54" s="36"/>
      <c r="D54" s="36"/>
      <c r="E54" s="37"/>
      <c r="F54" s="38"/>
      <c r="G54" s="37"/>
      <c r="H54" s="38"/>
      <c r="I54" s="18"/>
    </row>
    <row r="55" spans="1:9" ht="13.35" customHeight="1" x14ac:dyDescent="0.2">
      <c r="A55" s="17" t="s">
        <v>5</v>
      </c>
      <c r="B55" s="18"/>
      <c r="C55" s="18"/>
      <c r="D55" s="18"/>
      <c r="E55" s="18"/>
      <c r="F55" s="18"/>
      <c r="G55" s="18"/>
      <c r="H55" s="18"/>
      <c r="I55" s="18"/>
    </row>
    <row r="56" spans="1:9" ht="13.35" customHeight="1" x14ac:dyDescent="0.2">
      <c r="A56" s="17" t="s">
        <v>6</v>
      </c>
      <c r="B56" s="18"/>
      <c r="C56" s="18"/>
      <c r="D56" s="18"/>
      <c r="E56" s="18"/>
      <c r="F56" s="18"/>
      <c r="G56" s="18"/>
      <c r="H56" s="18"/>
      <c r="I56" s="18"/>
    </row>
    <row r="57" spans="1:9" ht="20.100000000000001" customHeight="1" x14ac:dyDescent="0.2">
      <c r="A57" s="18"/>
      <c r="B57" s="18"/>
      <c r="C57" s="18"/>
      <c r="D57" s="18"/>
      <c r="E57" s="18"/>
      <c r="F57" s="18"/>
      <c r="G57" s="18"/>
      <c r="H57" s="18"/>
      <c r="I57" s="18"/>
    </row>
    <row r="58" spans="1:9" ht="20.100000000000001" customHeight="1" x14ac:dyDescent="0.2">
      <c r="A58" s="18"/>
      <c r="B58" s="18"/>
      <c r="C58" s="18"/>
      <c r="D58" s="18"/>
      <c r="E58" s="18"/>
      <c r="F58" s="18"/>
      <c r="G58" s="18"/>
      <c r="H58" s="18"/>
      <c r="I58" s="18"/>
    </row>
    <row r="59" spans="1:9" ht="20.100000000000001" customHeight="1" x14ac:dyDescent="0.2">
      <c r="A59" s="18"/>
      <c r="B59" s="18"/>
      <c r="C59" s="18"/>
      <c r="D59" s="18"/>
      <c r="E59" s="18"/>
      <c r="F59" s="18"/>
      <c r="G59" s="18"/>
      <c r="H59" s="18"/>
      <c r="I59" s="18"/>
    </row>
    <row r="60" spans="1:9" ht="20.100000000000001" customHeight="1" x14ac:dyDescent="0.2">
      <c r="A60" s="18"/>
      <c r="B60" s="18"/>
      <c r="C60" s="18"/>
      <c r="D60" s="18"/>
      <c r="E60" s="18"/>
      <c r="F60" s="18"/>
      <c r="G60" s="18"/>
      <c r="H60" s="18"/>
      <c r="I60" s="18"/>
    </row>
    <row r="61" spans="1:9" ht="20.100000000000001" customHeight="1" x14ac:dyDescent="0.2">
      <c r="A61" s="18"/>
      <c r="B61" s="18"/>
      <c r="C61" s="18"/>
      <c r="D61" s="18"/>
      <c r="E61" s="18"/>
      <c r="F61" s="18"/>
      <c r="G61" s="18"/>
      <c r="H61" s="18"/>
      <c r="I61" s="18"/>
    </row>
    <row r="62" spans="1:9" ht="20.100000000000001" customHeight="1" x14ac:dyDescent="0.2">
      <c r="A62" s="18"/>
      <c r="B62" s="18"/>
      <c r="C62" s="18"/>
      <c r="D62" s="18"/>
      <c r="E62" s="18"/>
      <c r="F62" s="18"/>
      <c r="G62" s="18"/>
      <c r="H62" s="18"/>
      <c r="I62" s="18"/>
    </row>
    <row r="63" spans="1:9" ht="20.100000000000001" customHeight="1" x14ac:dyDescent="0.2">
      <c r="A63" s="18"/>
      <c r="B63" s="18"/>
      <c r="C63" s="18"/>
      <c r="D63" s="18"/>
      <c r="E63" s="18"/>
      <c r="F63" s="18"/>
      <c r="G63" s="18"/>
      <c r="H63" s="18"/>
      <c r="I63" s="18"/>
    </row>
    <row r="64" spans="1:9" ht="20.100000000000001" customHeight="1" x14ac:dyDescent="0.2">
      <c r="A64" s="18"/>
      <c r="B64" s="18"/>
      <c r="C64" s="18"/>
      <c r="D64" s="18"/>
      <c r="E64" s="18"/>
      <c r="F64" s="18"/>
      <c r="G64" s="18"/>
      <c r="H64" s="18"/>
      <c r="I64" s="18"/>
    </row>
    <row r="65" spans="1:9" ht="20.100000000000001" customHeight="1" x14ac:dyDescent="0.2">
      <c r="A65" s="18"/>
      <c r="B65" s="18"/>
      <c r="C65" s="18"/>
      <c r="D65" s="18"/>
      <c r="E65" s="18"/>
      <c r="F65" s="18"/>
      <c r="G65" s="18"/>
      <c r="H65" s="18"/>
      <c r="I65" s="18"/>
    </row>
    <row r="66" spans="1:9" ht="20.100000000000001" customHeight="1" x14ac:dyDescent="0.2">
      <c r="A66" s="18"/>
      <c r="B66" s="18"/>
      <c r="C66" s="18"/>
      <c r="D66" s="18"/>
      <c r="E66" s="18"/>
      <c r="F66" s="18"/>
      <c r="G66" s="18"/>
      <c r="H66" s="18"/>
      <c r="I66" s="18"/>
    </row>
    <row r="67" spans="1:9" ht="20.100000000000001" customHeight="1" x14ac:dyDescent="0.2">
      <c r="A67" s="18"/>
      <c r="B67" s="18"/>
      <c r="C67" s="18"/>
      <c r="D67" s="18"/>
      <c r="E67" s="18"/>
      <c r="F67" s="18"/>
      <c r="G67" s="18"/>
      <c r="H67" s="18"/>
      <c r="I67" s="18"/>
    </row>
    <row r="73" spans="1:9" ht="20.100000000000001" customHeight="1" x14ac:dyDescent="0.2">
      <c r="I73" s="2" t="s">
        <v>63</v>
      </c>
    </row>
  </sheetData>
  <mergeCells count="13">
    <mergeCell ref="A1:H1"/>
    <mergeCell ref="A6:A8"/>
    <mergeCell ref="B6:D6"/>
    <mergeCell ref="E6:H6"/>
    <mergeCell ref="C7:D7"/>
    <mergeCell ref="E7:F7"/>
    <mergeCell ref="G7:H7"/>
    <mergeCell ref="A43:A45"/>
    <mergeCell ref="B43:D43"/>
    <mergeCell ref="E43:H43"/>
    <mergeCell ref="C44:D44"/>
    <mergeCell ref="E44:F44"/>
    <mergeCell ref="G44:H44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U47"/>
  <sheetViews>
    <sheetView zoomScale="90" zoomScaleNormal="90" workbookViewId="0">
      <pane xSplit="1" ySplit="7" topLeftCell="B8" activePane="bottomRight" state="frozen"/>
      <selection pane="topRight"/>
      <selection pane="bottomLeft"/>
      <selection pane="bottomRight" sqref="A1:J44"/>
    </sheetView>
  </sheetViews>
  <sheetFormatPr defaultColWidth="11.42578125" defaultRowHeight="12.75" customHeight="1" x14ac:dyDescent="0.2"/>
  <cols>
    <col min="1" max="1" width="20.42578125" style="199" customWidth="1"/>
    <col min="2" max="3" width="11.28515625" style="199" customWidth="1"/>
    <col min="4" max="4" width="9.7109375" style="199" customWidth="1"/>
    <col min="5" max="6" width="11.28515625" style="199" customWidth="1"/>
    <col min="7" max="7" width="11.42578125" style="199" customWidth="1"/>
    <col min="8" max="9" width="11.28515625" style="199" customWidth="1"/>
    <col min="10" max="10" width="11" style="199" customWidth="1"/>
    <col min="11" max="11" width="8.42578125" style="199" customWidth="1"/>
    <col min="12" max="12" width="6.28515625" style="232" customWidth="1"/>
    <col min="13" max="13" width="11.42578125" style="199" customWidth="1"/>
    <col min="14" max="14" width="12.42578125" style="199" customWidth="1"/>
    <col min="15" max="229" width="11.42578125" style="199" customWidth="1"/>
  </cols>
  <sheetData>
    <row r="1" spans="1:16" ht="31.5" customHeight="1" x14ac:dyDescent="0.2">
      <c r="A1" s="691"/>
      <c r="B1" s="691"/>
      <c r="C1" s="691"/>
      <c r="D1" s="691"/>
      <c r="E1" s="691"/>
      <c r="F1" s="691"/>
      <c r="G1" s="691"/>
      <c r="H1" s="691"/>
      <c r="I1" s="691"/>
      <c r="J1" s="691"/>
    </row>
    <row r="2" spans="1:16" ht="15" customHeight="1" x14ac:dyDescent="0.2">
      <c r="A2" s="691"/>
      <c r="B2" s="691"/>
      <c r="C2" s="691"/>
      <c r="D2" s="691"/>
      <c r="E2" s="691"/>
      <c r="F2" s="691"/>
      <c r="G2" s="691"/>
      <c r="H2" s="691"/>
      <c r="I2" s="691"/>
      <c r="J2" s="691"/>
    </row>
    <row r="3" spans="1:16" ht="15" customHeight="1" x14ac:dyDescent="0.2">
      <c r="A3" s="691"/>
      <c r="B3" s="691"/>
      <c r="C3" s="691"/>
      <c r="D3" s="691"/>
      <c r="E3" s="691"/>
      <c r="F3" s="691"/>
      <c r="G3" s="691"/>
      <c r="H3" s="691"/>
      <c r="I3" s="691"/>
      <c r="J3" s="691"/>
    </row>
    <row r="4" spans="1:16" ht="15" customHeight="1" x14ac:dyDescent="0.2">
      <c r="A4" s="691"/>
      <c r="B4" s="691"/>
      <c r="C4" s="691"/>
      <c r="D4" s="691"/>
      <c r="E4" s="691"/>
      <c r="F4" s="691"/>
      <c r="G4" s="691"/>
      <c r="H4" s="691"/>
      <c r="I4" s="691"/>
      <c r="J4" s="691"/>
    </row>
    <row r="5" spans="1:16" ht="19.5" customHeight="1" x14ac:dyDescent="0.2">
      <c r="A5" s="721" t="s">
        <v>65</v>
      </c>
      <c r="B5" s="709" t="s">
        <v>66</v>
      </c>
      <c r="C5" s="709"/>
      <c r="D5" s="709"/>
      <c r="E5" s="710" t="s">
        <v>67</v>
      </c>
      <c r="F5" s="710"/>
      <c r="G5" s="710"/>
      <c r="H5" s="709" t="s">
        <v>68</v>
      </c>
      <c r="I5" s="709"/>
      <c r="J5" s="709"/>
    </row>
    <row r="6" spans="1:16" ht="19.5" customHeight="1" x14ac:dyDescent="0.2">
      <c r="A6" s="722"/>
      <c r="B6" s="573" t="s">
        <v>2</v>
      </c>
      <c r="C6" s="574" t="s">
        <v>4</v>
      </c>
      <c r="D6" s="574" t="s">
        <v>69</v>
      </c>
      <c r="E6" s="574" t="s">
        <v>2</v>
      </c>
      <c r="F6" s="574" t="s">
        <v>4</v>
      </c>
      <c r="G6" s="574" t="s">
        <v>69</v>
      </c>
      <c r="H6" s="574" t="s">
        <v>2</v>
      </c>
      <c r="I6" s="574" t="s">
        <v>4</v>
      </c>
      <c r="J6" s="575" t="s">
        <v>69</v>
      </c>
      <c r="N6" s="68"/>
    </row>
    <row r="7" spans="1:16" ht="19.5" customHeight="1" x14ac:dyDescent="0.2">
      <c r="A7" s="723"/>
      <c r="B7" s="576" t="s">
        <v>70</v>
      </c>
      <c r="C7" s="577" t="s">
        <v>71</v>
      </c>
      <c r="D7" s="577" t="s">
        <v>72</v>
      </c>
      <c r="E7" s="578" t="s">
        <v>73</v>
      </c>
      <c r="F7" s="579" t="s">
        <v>74</v>
      </c>
      <c r="G7" s="577" t="s">
        <v>75</v>
      </c>
      <c r="H7" s="578" t="s">
        <v>76</v>
      </c>
      <c r="I7" s="578" t="s">
        <v>77</v>
      </c>
      <c r="J7" s="579" t="s">
        <v>78</v>
      </c>
      <c r="K7" s="610"/>
      <c r="N7" s="68"/>
    </row>
    <row r="8" spans="1:16" ht="15" customHeight="1" x14ac:dyDescent="0.2">
      <c r="A8" s="474" t="s">
        <v>79</v>
      </c>
      <c r="B8" s="494">
        <v>24.4</v>
      </c>
      <c r="C8" s="494">
        <v>26.4</v>
      </c>
      <c r="D8" s="494">
        <v>8.1999999999999993</v>
      </c>
      <c r="E8" s="495">
        <v>817.08196721311481</v>
      </c>
      <c r="F8" s="495">
        <v>844.88257575757575</v>
      </c>
      <c r="G8" s="494">
        <v>3.4</v>
      </c>
      <c r="H8" s="494">
        <v>19.900000000000002</v>
      </c>
      <c r="I8" s="494">
        <v>22.3</v>
      </c>
      <c r="J8" s="494">
        <v>12.1</v>
      </c>
      <c r="K8" s="205"/>
      <c r="M8" s="205"/>
      <c r="N8" s="201"/>
      <c r="P8" s="204"/>
    </row>
    <row r="9" spans="1:16" ht="15" customHeight="1" x14ac:dyDescent="0.2">
      <c r="A9" s="501" t="s">
        <v>80</v>
      </c>
      <c r="B9" s="500">
        <v>1.5</v>
      </c>
      <c r="C9" s="500">
        <v>3.5</v>
      </c>
      <c r="D9" s="498">
        <v>133</v>
      </c>
      <c r="E9" s="499">
        <v>1200</v>
      </c>
      <c r="F9" s="469">
        <v>1132</v>
      </c>
      <c r="G9" s="498">
        <v>-5.7</v>
      </c>
      <c r="H9" s="500">
        <v>1.8</v>
      </c>
      <c r="I9" s="500">
        <v>4</v>
      </c>
      <c r="J9" s="500">
        <v>122.2</v>
      </c>
      <c r="K9" s="205"/>
      <c r="L9" s="247"/>
      <c r="M9" s="205"/>
      <c r="N9" s="201"/>
      <c r="P9" s="204"/>
    </row>
    <row r="10" spans="1:16" ht="15" hidden="1" customHeight="1" x14ac:dyDescent="0.2">
      <c r="A10" s="501" t="s">
        <v>81</v>
      </c>
      <c r="B10" s="500">
        <v>0</v>
      </c>
      <c r="C10" s="500">
        <v>0</v>
      </c>
      <c r="D10" s="498">
        <v>0</v>
      </c>
      <c r="E10" s="499">
        <v>0</v>
      </c>
      <c r="F10" s="502">
        <v>0</v>
      </c>
      <c r="G10" s="498">
        <v>0</v>
      </c>
      <c r="H10" s="500">
        <v>0</v>
      </c>
      <c r="I10" s="500">
        <v>0</v>
      </c>
      <c r="J10" s="500">
        <v>0</v>
      </c>
      <c r="K10" s="205"/>
      <c r="M10" s="205"/>
      <c r="N10" s="201"/>
      <c r="P10" s="204"/>
    </row>
    <row r="11" spans="1:16" ht="15" hidden="1" customHeight="1" x14ac:dyDescent="0.2">
      <c r="A11" s="501" t="s">
        <v>82</v>
      </c>
      <c r="B11" s="500">
        <v>0</v>
      </c>
      <c r="C11" s="500">
        <v>0</v>
      </c>
      <c r="D11" s="498">
        <v>0</v>
      </c>
      <c r="E11" s="499">
        <v>0</v>
      </c>
      <c r="F11" s="502">
        <v>0</v>
      </c>
      <c r="G11" s="498">
        <v>0</v>
      </c>
      <c r="H11" s="500">
        <v>0</v>
      </c>
      <c r="I11" s="500">
        <v>0</v>
      </c>
      <c r="J11" s="500">
        <v>0</v>
      </c>
      <c r="K11" s="205"/>
      <c r="M11" s="205"/>
      <c r="N11" s="201"/>
      <c r="P11" s="204"/>
    </row>
    <row r="12" spans="1:16" ht="15" hidden="1" customHeight="1" x14ac:dyDescent="0.2">
      <c r="A12" s="501" t="s">
        <v>83</v>
      </c>
      <c r="B12" s="500">
        <v>0</v>
      </c>
      <c r="C12" s="500">
        <v>0</v>
      </c>
      <c r="D12" s="498">
        <v>0</v>
      </c>
      <c r="E12" s="499">
        <v>0</v>
      </c>
      <c r="F12" s="502">
        <v>0</v>
      </c>
      <c r="G12" s="498">
        <v>0</v>
      </c>
      <c r="H12" s="500">
        <v>0</v>
      </c>
      <c r="I12" s="500">
        <v>0</v>
      </c>
      <c r="J12" s="500">
        <v>0</v>
      </c>
      <c r="K12" s="205"/>
      <c r="M12" s="205"/>
      <c r="N12" s="201"/>
      <c r="P12" s="204"/>
    </row>
    <row r="13" spans="1:16" ht="15" hidden="1" customHeight="1" x14ac:dyDescent="0.2">
      <c r="A13" s="501" t="s">
        <v>84</v>
      </c>
      <c r="B13" s="500">
        <v>0</v>
      </c>
      <c r="C13" s="500">
        <v>0</v>
      </c>
      <c r="D13" s="498">
        <v>0</v>
      </c>
      <c r="E13" s="499">
        <v>0</v>
      </c>
      <c r="F13" s="502">
        <v>0</v>
      </c>
      <c r="G13" s="498">
        <v>0</v>
      </c>
      <c r="H13" s="500">
        <v>0</v>
      </c>
      <c r="I13" s="500">
        <v>0</v>
      </c>
      <c r="J13" s="500">
        <v>0</v>
      </c>
      <c r="K13" s="205"/>
      <c r="M13" s="205"/>
      <c r="N13" s="201"/>
      <c r="P13" s="204"/>
    </row>
    <row r="14" spans="1:16" ht="15" customHeight="1" x14ac:dyDescent="0.2">
      <c r="A14" s="501" t="s">
        <v>85</v>
      </c>
      <c r="B14" s="500">
        <v>22.9</v>
      </c>
      <c r="C14" s="500">
        <v>22.9</v>
      </c>
      <c r="D14" s="498">
        <v>0</v>
      </c>
      <c r="E14" s="499">
        <v>792</v>
      </c>
      <c r="F14" s="502">
        <v>801</v>
      </c>
      <c r="G14" s="498">
        <v>1.1000000000000001</v>
      </c>
      <c r="H14" s="500">
        <v>18.100000000000001</v>
      </c>
      <c r="I14" s="500">
        <v>18.3</v>
      </c>
      <c r="J14" s="500">
        <v>1.1000000000000001</v>
      </c>
      <c r="K14" s="205"/>
      <c r="L14" s="248"/>
      <c r="M14" s="205"/>
      <c r="N14" s="201"/>
      <c r="P14" s="204"/>
    </row>
    <row r="15" spans="1:16" ht="15" hidden="1" customHeight="1" x14ac:dyDescent="0.2">
      <c r="A15" s="501" t="s">
        <v>86</v>
      </c>
      <c r="B15" s="500"/>
      <c r="C15" s="500"/>
      <c r="D15" s="498">
        <v>0</v>
      </c>
      <c r="E15" s="499"/>
      <c r="F15" s="499"/>
      <c r="G15" s="498">
        <v>0</v>
      </c>
      <c r="H15" s="500">
        <v>0</v>
      </c>
      <c r="I15" s="500">
        <v>0</v>
      </c>
      <c r="J15" s="500">
        <v>0</v>
      </c>
      <c r="K15" s="205"/>
      <c r="L15" s="237"/>
      <c r="M15" s="249"/>
      <c r="N15" s="250"/>
      <c r="O15" s="229"/>
      <c r="P15" s="204"/>
    </row>
    <row r="16" spans="1:16" ht="15" customHeight="1" x14ac:dyDescent="0.2">
      <c r="A16" s="474" t="s">
        <v>87</v>
      </c>
      <c r="B16" s="494">
        <v>38.799999999999997</v>
      </c>
      <c r="C16" s="494">
        <v>38.799999999999997</v>
      </c>
      <c r="D16" s="494">
        <v>0</v>
      </c>
      <c r="E16" s="495">
        <v>395.115385</v>
      </c>
      <c r="F16" s="495">
        <v>428.53092783505156</v>
      </c>
      <c r="G16" s="494">
        <v>8.5</v>
      </c>
      <c r="H16" s="494">
        <v>15.4</v>
      </c>
      <c r="I16" s="494">
        <v>16.600000000000001</v>
      </c>
      <c r="J16" s="494">
        <v>7.8</v>
      </c>
      <c r="K16" s="205"/>
      <c r="M16" s="205"/>
      <c r="N16" s="201"/>
      <c r="P16" s="204"/>
    </row>
    <row r="17" spans="1:16" ht="15" hidden="1" customHeight="1" x14ac:dyDescent="0.2">
      <c r="A17" s="501" t="s">
        <v>88</v>
      </c>
      <c r="B17" s="500">
        <v>0</v>
      </c>
      <c r="C17" s="500">
        <v>0</v>
      </c>
      <c r="D17" s="498">
        <v>0</v>
      </c>
      <c r="E17" s="499">
        <v>0</v>
      </c>
      <c r="F17" s="499">
        <v>0</v>
      </c>
      <c r="G17" s="498">
        <v>0</v>
      </c>
      <c r="H17" s="500">
        <v>0</v>
      </c>
      <c r="I17" s="500">
        <v>0</v>
      </c>
      <c r="J17" s="500">
        <v>0</v>
      </c>
      <c r="K17" s="205"/>
      <c r="M17" s="205"/>
      <c r="N17" s="201"/>
      <c r="P17" s="204"/>
    </row>
    <row r="18" spans="1:16" ht="15" hidden="1" customHeight="1" x14ac:dyDescent="0.2">
      <c r="A18" s="501" t="s">
        <v>89</v>
      </c>
      <c r="B18" s="500">
        <v>0</v>
      </c>
      <c r="C18" s="500">
        <v>0</v>
      </c>
      <c r="D18" s="498">
        <v>0</v>
      </c>
      <c r="E18" s="499">
        <v>0</v>
      </c>
      <c r="F18" s="499">
        <v>0</v>
      </c>
      <c r="G18" s="498">
        <v>0</v>
      </c>
      <c r="H18" s="500">
        <v>0</v>
      </c>
      <c r="I18" s="500">
        <v>0</v>
      </c>
      <c r="J18" s="500">
        <v>0</v>
      </c>
      <c r="K18" s="205"/>
      <c r="M18" s="205"/>
      <c r="N18" s="201"/>
      <c r="P18" s="204"/>
    </row>
    <row r="19" spans="1:16" ht="15" hidden="1" customHeight="1" x14ac:dyDescent="0.2">
      <c r="A19" s="501" t="s">
        <v>90</v>
      </c>
      <c r="B19" s="500">
        <v>0</v>
      </c>
      <c r="C19" s="500">
        <v>0</v>
      </c>
      <c r="D19" s="498">
        <v>0</v>
      </c>
      <c r="E19" s="499">
        <v>0</v>
      </c>
      <c r="F19" s="499">
        <v>0</v>
      </c>
      <c r="G19" s="498">
        <v>0</v>
      </c>
      <c r="H19" s="500">
        <v>0</v>
      </c>
      <c r="I19" s="500">
        <v>0</v>
      </c>
      <c r="J19" s="500">
        <v>0</v>
      </c>
      <c r="K19" s="205"/>
      <c r="M19" s="205"/>
      <c r="N19" s="201"/>
      <c r="P19" s="204"/>
    </row>
    <row r="20" spans="1:16" ht="15" hidden="1" customHeight="1" x14ac:dyDescent="0.2">
      <c r="A20" s="501" t="s">
        <v>91</v>
      </c>
      <c r="B20" s="500">
        <v>0</v>
      </c>
      <c r="C20" s="500">
        <v>0</v>
      </c>
      <c r="D20" s="498">
        <v>0</v>
      </c>
      <c r="E20" s="499">
        <v>0</v>
      </c>
      <c r="F20" s="499">
        <v>0</v>
      </c>
      <c r="G20" s="498">
        <v>0</v>
      </c>
      <c r="H20" s="500">
        <v>0</v>
      </c>
      <c r="I20" s="500">
        <v>0</v>
      </c>
      <c r="J20" s="500">
        <v>0</v>
      </c>
      <c r="K20" s="205"/>
      <c r="M20" s="205"/>
      <c r="N20" s="201"/>
      <c r="P20" s="204"/>
    </row>
    <row r="21" spans="1:16" ht="15" hidden="1" customHeight="1" x14ac:dyDescent="0.2">
      <c r="A21" s="501" t="s">
        <v>92</v>
      </c>
      <c r="B21" s="500">
        <v>0</v>
      </c>
      <c r="C21" s="500">
        <v>0</v>
      </c>
      <c r="D21" s="498">
        <v>0</v>
      </c>
      <c r="E21" s="499">
        <v>0</v>
      </c>
      <c r="F21" s="499">
        <v>0</v>
      </c>
      <c r="G21" s="498">
        <v>0</v>
      </c>
      <c r="H21" s="500">
        <v>0</v>
      </c>
      <c r="I21" s="500">
        <v>0</v>
      </c>
      <c r="J21" s="500">
        <v>0</v>
      </c>
      <c r="K21" s="205"/>
      <c r="M21" s="205"/>
      <c r="N21" s="201"/>
      <c r="P21" s="204"/>
    </row>
    <row r="22" spans="1:16" ht="15" customHeight="1" x14ac:dyDescent="0.2">
      <c r="A22" s="501" t="s">
        <v>93</v>
      </c>
      <c r="B22" s="500">
        <v>24</v>
      </c>
      <c r="C22" s="500">
        <v>24</v>
      </c>
      <c r="D22" s="498">
        <v>0</v>
      </c>
      <c r="E22" s="499">
        <v>333</v>
      </c>
      <c r="F22" s="469">
        <v>280</v>
      </c>
      <c r="G22" s="498">
        <v>-15.9</v>
      </c>
      <c r="H22" s="500">
        <v>8</v>
      </c>
      <c r="I22" s="500">
        <v>6.7</v>
      </c>
      <c r="J22" s="500">
        <v>-16.3</v>
      </c>
      <c r="K22" s="205"/>
      <c r="L22" s="236"/>
      <c r="M22" s="205"/>
      <c r="N22" s="211"/>
      <c r="P22" s="204"/>
    </row>
    <row r="23" spans="1:16" ht="15" customHeight="1" x14ac:dyDescent="0.2">
      <c r="A23" s="501" t="s">
        <v>94</v>
      </c>
      <c r="B23" s="500">
        <v>6.3</v>
      </c>
      <c r="C23" s="500">
        <v>6.3</v>
      </c>
      <c r="D23" s="498">
        <v>0</v>
      </c>
      <c r="E23" s="469">
        <v>609</v>
      </c>
      <c r="F23" s="502">
        <v>620</v>
      </c>
      <c r="G23" s="498">
        <v>1.8</v>
      </c>
      <c r="H23" s="500">
        <v>3.8</v>
      </c>
      <c r="I23" s="500">
        <v>3.9</v>
      </c>
      <c r="J23" s="500">
        <v>2.6</v>
      </c>
      <c r="K23" s="205"/>
      <c r="L23" s="236"/>
      <c r="M23" s="205"/>
      <c r="N23" s="201"/>
      <c r="P23" s="204"/>
    </row>
    <row r="24" spans="1:16" ht="15" hidden="1" customHeight="1" x14ac:dyDescent="0.2">
      <c r="A24" s="501" t="s">
        <v>95</v>
      </c>
      <c r="B24" s="500">
        <v>0</v>
      </c>
      <c r="C24" s="500">
        <v>0</v>
      </c>
      <c r="D24" s="498">
        <v>0</v>
      </c>
      <c r="E24" s="499">
        <v>0</v>
      </c>
      <c r="F24" s="502">
        <v>0</v>
      </c>
      <c r="G24" s="498">
        <v>0</v>
      </c>
      <c r="H24" s="500">
        <v>0</v>
      </c>
      <c r="I24" s="500">
        <v>0</v>
      </c>
      <c r="J24" s="500">
        <v>0</v>
      </c>
      <c r="K24" s="205"/>
      <c r="M24" s="205"/>
      <c r="N24" s="201"/>
      <c r="P24" s="204"/>
    </row>
    <row r="25" spans="1:16" ht="15" customHeight="1" x14ac:dyDescent="0.2">
      <c r="A25" s="501" t="s">
        <v>96</v>
      </c>
      <c r="B25" s="468">
        <v>8.5</v>
      </c>
      <c r="C25" s="468">
        <v>8.5</v>
      </c>
      <c r="D25" s="498">
        <v>0</v>
      </c>
      <c r="E25" s="499">
        <v>421</v>
      </c>
      <c r="F25" s="469">
        <v>706</v>
      </c>
      <c r="G25" s="498">
        <v>67.7</v>
      </c>
      <c r="H25" s="500">
        <v>3.6</v>
      </c>
      <c r="I25" s="500">
        <v>6</v>
      </c>
      <c r="J25" s="500">
        <v>66.7</v>
      </c>
      <c r="K25" s="205"/>
      <c r="L25" s="236"/>
      <c r="M25" s="205"/>
      <c r="N25" s="201"/>
      <c r="P25" s="204"/>
    </row>
    <row r="26" spans="1:16" ht="15" hidden="1" customHeight="1" x14ac:dyDescent="0.2">
      <c r="A26" s="528" t="s">
        <v>97</v>
      </c>
      <c r="B26" s="529">
        <v>0</v>
      </c>
      <c r="C26" s="529">
        <v>0</v>
      </c>
      <c r="D26" s="529">
        <v>0</v>
      </c>
      <c r="E26" s="530">
        <v>0</v>
      </c>
      <c r="F26" s="530">
        <v>0</v>
      </c>
      <c r="G26" s="529">
        <v>0</v>
      </c>
      <c r="H26" s="529">
        <v>0</v>
      </c>
      <c r="I26" s="529">
        <v>0</v>
      </c>
      <c r="J26" s="529">
        <v>0</v>
      </c>
      <c r="K26" s="205"/>
      <c r="M26" s="205"/>
      <c r="N26" s="201"/>
      <c r="P26" s="204"/>
    </row>
    <row r="27" spans="1:16" ht="15" hidden="1" customHeight="1" x14ac:dyDescent="0.2">
      <c r="A27" s="467" t="s">
        <v>98</v>
      </c>
      <c r="B27" s="500">
        <v>0</v>
      </c>
      <c r="C27" s="500">
        <v>0</v>
      </c>
      <c r="D27" s="498">
        <v>0</v>
      </c>
      <c r="E27" s="499"/>
      <c r="F27" s="499"/>
      <c r="G27" s="498">
        <v>0</v>
      </c>
      <c r="H27" s="500">
        <v>0</v>
      </c>
      <c r="I27" s="500">
        <v>0</v>
      </c>
      <c r="J27" s="500">
        <v>0</v>
      </c>
      <c r="K27" s="205"/>
      <c r="M27" s="251"/>
      <c r="N27" s="201"/>
      <c r="P27" s="204"/>
    </row>
    <row r="28" spans="1:16" ht="15" hidden="1" customHeight="1" x14ac:dyDescent="0.2">
      <c r="A28" s="467" t="s">
        <v>99</v>
      </c>
      <c r="B28" s="500">
        <v>0</v>
      </c>
      <c r="C28" s="500">
        <v>0</v>
      </c>
      <c r="D28" s="498">
        <v>0</v>
      </c>
      <c r="E28" s="499">
        <v>0</v>
      </c>
      <c r="F28" s="499">
        <v>0</v>
      </c>
      <c r="G28" s="498">
        <v>0</v>
      </c>
      <c r="H28" s="500">
        <v>0</v>
      </c>
      <c r="I28" s="500">
        <v>0</v>
      </c>
      <c r="J28" s="500">
        <v>0</v>
      </c>
      <c r="K28" s="205"/>
      <c r="M28" s="205"/>
      <c r="N28" s="201"/>
      <c r="P28" s="204"/>
    </row>
    <row r="29" spans="1:16" ht="15" hidden="1" customHeight="1" x14ac:dyDescent="0.2">
      <c r="A29" s="467" t="s">
        <v>100</v>
      </c>
      <c r="B29" s="500">
        <v>0</v>
      </c>
      <c r="C29" s="500">
        <v>0</v>
      </c>
      <c r="D29" s="498">
        <v>0</v>
      </c>
      <c r="E29" s="499">
        <v>0</v>
      </c>
      <c r="F29" s="499">
        <v>0</v>
      </c>
      <c r="G29" s="498">
        <v>0</v>
      </c>
      <c r="H29" s="500">
        <v>0</v>
      </c>
      <c r="I29" s="500">
        <v>0</v>
      </c>
      <c r="J29" s="500">
        <v>0</v>
      </c>
      <c r="K29" s="205"/>
      <c r="M29" s="205"/>
      <c r="N29" s="201"/>
      <c r="P29" s="204"/>
    </row>
    <row r="30" spans="1:16" ht="15" hidden="1" customHeight="1" x14ac:dyDescent="0.2">
      <c r="A30" s="467" t="s">
        <v>101</v>
      </c>
      <c r="B30" s="500">
        <v>0</v>
      </c>
      <c r="C30" s="500">
        <v>0</v>
      </c>
      <c r="D30" s="498">
        <v>0</v>
      </c>
      <c r="E30" s="499">
        <v>0</v>
      </c>
      <c r="F30" s="499">
        <v>0</v>
      </c>
      <c r="G30" s="498">
        <v>0</v>
      </c>
      <c r="H30" s="500">
        <v>0</v>
      </c>
      <c r="I30" s="500">
        <v>0</v>
      </c>
      <c r="J30" s="500">
        <v>0</v>
      </c>
      <c r="K30" s="205"/>
      <c r="M30" s="205"/>
      <c r="N30" s="201"/>
      <c r="P30" s="204"/>
    </row>
    <row r="31" spans="1:16" ht="15" hidden="1" customHeight="1" x14ac:dyDescent="0.2">
      <c r="A31" s="528" t="s">
        <v>102</v>
      </c>
      <c r="B31" s="529">
        <v>0</v>
      </c>
      <c r="C31" s="529">
        <v>0</v>
      </c>
      <c r="D31" s="529">
        <v>0</v>
      </c>
      <c r="E31" s="530">
        <v>0</v>
      </c>
      <c r="F31" s="530">
        <v>0</v>
      </c>
      <c r="G31" s="529">
        <v>0</v>
      </c>
      <c r="H31" s="529">
        <v>0</v>
      </c>
      <c r="I31" s="529">
        <v>0</v>
      </c>
      <c r="J31" s="529">
        <v>0</v>
      </c>
      <c r="K31" s="205"/>
      <c r="M31" s="205"/>
      <c r="N31" s="201"/>
      <c r="P31" s="204"/>
    </row>
    <row r="32" spans="1:16" ht="15" hidden="1" customHeight="1" x14ac:dyDescent="0.2">
      <c r="A32" s="467" t="s">
        <v>103</v>
      </c>
      <c r="B32" s="500">
        <v>0</v>
      </c>
      <c r="C32" s="500">
        <v>0</v>
      </c>
      <c r="D32" s="498">
        <v>0</v>
      </c>
      <c r="E32" s="499">
        <v>0</v>
      </c>
      <c r="F32" s="499">
        <v>0</v>
      </c>
      <c r="G32" s="498">
        <v>0</v>
      </c>
      <c r="H32" s="500">
        <v>0</v>
      </c>
      <c r="I32" s="500">
        <v>0</v>
      </c>
      <c r="J32" s="500">
        <v>0</v>
      </c>
      <c r="K32" s="205"/>
      <c r="M32" s="205"/>
      <c r="N32" s="201"/>
      <c r="P32" s="204"/>
    </row>
    <row r="33" spans="1:16" ht="15" hidden="1" customHeight="1" x14ac:dyDescent="0.2">
      <c r="A33" s="467" t="s">
        <v>104</v>
      </c>
      <c r="B33" s="500">
        <v>0</v>
      </c>
      <c r="C33" s="500">
        <v>0</v>
      </c>
      <c r="D33" s="498">
        <v>0</v>
      </c>
      <c r="E33" s="499">
        <v>0</v>
      </c>
      <c r="F33" s="499">
        <v>0</v>
      </c>
      <c r="G33" s="498">
        <v>0</v>
      </c>
      <c r="H33" s="500">
        <v>0</v>
      </c>
      <c r="I33" s="500">
        <v>0</v>
      </c>
      <c r="J33" s="500">
        <v>0</v>
      </c>
      <c r="K33" s="205"/>
      <c r="M33" s="205"/>
      <c r="N33" s="201"/>
      <c r="P33" s="204"/>
    </row>
    <row r="34" spans="1:16" ht="15" hidden="1" customHeight="1" x14ac:dyDescent="0.2">
      <c r="A34" s="467" t="s">
        <v>105</v>
      </c>
      <c r="B34" s="500">
        <v>0</v>
      </c>
      <c r="C34" s="500">
        <v>0</v>
      </c>
      <c r="D34" s="498">
        <v>0</v>
      </c>
      <c r="E34" s="499">
        <v>0</v>
      </c>
      <c r="F34" s="499">
        <v>0</v>
      </c>
      <c r="G34" s="498">
        <v>0</v>
      </c>
      <c r="H34" s="500">
        <v>0</v>
      </c>
      <c r="I34" s="500">
        <v>0</v>
      </c>
      <c r="J34" s="500">
        <v>0</v>
      </c>
      <c r="K34" s="205"/>
      <c r="M34" s="205"/>
      <c r="N34" s="201"/>
      <c r="P34" s="204"/>
    </row>
    <row r="35" spans="1:16" ht="15" hidden="1" customHeight="1" x14ac:dyDescent="0.2">
      <c r="A35" s="467" t="s">
        <v>106</v>
      </c>
      <c r="B35" s="500">
        <v>0</v>
      </c>
      <c r="C35" s="500">
        <v>0</v>
      </c>
      <c r="D35" s="498">
        <v>0</v>
      </c>
      <c r="E35" s="499">
        <v>0</v>
      </c>
      <c r="F35" s="499">
        <v>0</v>
      </c>
      <c r="G35" s="498">
        <v>0</v>
      </c>
      <c r="H35" s="500">
        <v>0</v>
      </c>
      <c r="I35" s="500">
        <v>0</v>
      </c>
      <c r="J35" s="500">
        <v>0</v>
      </c>
      <c r="K35" s="205"/>
      <c r="M35" s="205"/>
      <c r="N35" s="201"/>
      <c r="P35" s="204"/>
    </row>
    <row r="36" spans="1:16" ht="15" hidden="1" customHeight="1" x14ac:dyDescent="0.2">
      <c r="A36" s="528" t="s">
        <v>107</v>
      </c>
      <c r="B36" s="529">
        <v>0</v>
      </c>
      <c r="C36" s="529">
        <v>0</v>
      </c>
      <c r="D36" s="529">
        <v>0</v>
      </c>
      <c r="E36" s="530">
        <v>0</v>
      </c>
      <c r="F36" s="530">
        <v>0</v>
      </c>
      <c r="G36" s="529">
        <v>0</v>
      </c>
      <c r="H36" s="529">
        <v>0</v>
      </c>
      <c r="I36" s="529">
        <v>0</v>
      </c>
      <c r="J36" s="529">
        <v>0</v>
      </c>
      <c r="K36" s="205"/>
      <c r="M36" s="205"/>
      <c r="N36" s="201"/>
      <c r="P36" s="204"/>
    </row>
    <row r="37" spans="1:16" ht="15" hidden="1" customHeight="1" x14ac:dyDescent="0.2">
      <c r="A37" s="467" t="s">
        <v>108</v>
      </c>
      <c r="B37" s="500">
        <v>0</v>
      </c>
      <c r="C37" s="500">
        <v>0</v>
      </c>
      <c r="D37" s="498">
        <v>0</v>
      </c>
      <c r="E37" s="499">
        <v>0</v>
      </c>
      <c r="F37" s="499">
        <v>0</v>
      </c>
      <c r="G37" s="498">
        <v>0</v>
      </c>
      <c r="H37" s="500">
        <v>0</v>
      </c>
      <c r="I37" s="500">
        <v>0</v>
      </c>
      <c r="J37" s="500">
        <v>0</v>
      </c>
      <c r="K37" s="205"/>
      <c r="M37" s="205"/>
      <c r="N37" s="201"/>
      <c r="P37" s="204"/>
    </row>
    <row r="38" spans="1:16" ht="15" hidden="1" customHeight="1" x14ac:dyDescent="0.2">
      <c r="A38" s="467" t="s">
        <v>109</v>
      </c>
      <c r="B38" s="500">
        <v>0</v>
      </c>
      <c r="C38" s="500">
        <v>0</v>
      </c>
      <c r="D38" s="498">
        <v>0</v>
      </c>
      <c r="E38" s="499">
        <v>0</v>
      </c>
      <c r="F38" s="499">
        <v>0</v>
      </c>
      <c r="G38" s="498">
        <v>0</v>
      </c>
      <c r="H38" s="500">
        <v>0</v>
      </c>
      <c r="I38" s="500">
        <v>0</v>
      </c>
      <c r="J38" s="500">
        <v>0</v>
      </c>
      <c r="K38" s="205"/>
      <c r="M38" s="205"/>
      <c r="N38" s="201"/>
    </row>
    <row r="39" spans="1:16" ht="15" hidden="1" customHeight="1" x14ac:dyDescent="0.2">
      <c r="A39" s="501" t="s">
        <v>110</v>
      </c>
      <c r="B39" s="500">
        <v>0</v>
      </c>
      <c r="C39" s="500">
        <v>0</v>
      </c>
      <c r="D39" s="498">
        <v>0</v>
      </c>
      <c r="E39" s="499">
        <v>0</v>
      </c>
      <c r="F39" s="499">
        <v>0</v>
      </c>
      <c r="G39" s="498">
        <v>0</v>
      </c>
      <c r="H39" s="500">
        <v>0</v>
      </c>
      <c r="I39" s="500">
        <v>0</v>
      </c>
      <c r="J39" s="500">
        <v>0</v>
      </c>
      <c r="K39" s="205"/>
      <c r="M39" s="205"/>
      <c r="N39" s="201"/>
    </row>
    <row r="40" spans="1:16" ht="15" customHeight="1" x14ac:dyDescent="0.2">
      <c r="A40" s="474" t="s">
        <v>111</v>
      </c>
      <c r="B40" s="494">
        <v>63.199999999999996</v>
      </c>
      <c r="C40" s="494">
        <v>65.199999999999989</v>
      </c>
      <c r="D40" s="494">
        <v>3.2</v>
      </c>
      <c r="E40" s="495">
        <v>559.24050632911394</v>
      </c>
      <c r="F40" s="495">
        <v>597.11503067484659</v>
      </c>
      <c r="G40" s="494">
        <v>6.8</v>
      </c>
      <c r="H40" s="494">
        <v>35.300000000000004</v>
      </c>
      <c r="I40" s="494">
        <v>38.900000000000006</v>
      </c>
      <c r="J40" s="494">
        <v>10.199999999999999</v>
      </c>
      <c r="K40" s="205"/>
      <c r="L40" s="237"/>
      <c r="M40" s="205"/>
      <c r="N40" s="201"/>
    </row>
    <row r="41" spans="1:16" ht="15" hidden="1" customHeight="1" x14ac:dyDescent="0.2">
      <c r="A41" s="607" t="s">
        <v>112</v>
      </c>
      <c r="B41" s="608">
        <v>0</v>
      </c>
      <c r="C41" s="608">
        <v>0</v>
      </c>
      <c r="D41" s="608">
        <v>0</v>
      </c>
      <c r="E41" s="609">
        <v>0</v>
      </c>
      <c r="F41" s="609">
        <v>0</v>
      </c>
      <c r="G41" s="608">
        <v>0</v>
      </c>
      <c r="H41" s="608">
        <v>0</v>
      </c>
      <c r="I41" s="608">
        <v>0</v>
      </c>
      <c r="J41" s="608">
        <v>0</v>
      </c>
      <c r="K41" s="205"/>
      <c r="M41" s="205"/>
      <c r="N41" s="201"/>
    </row>
    <row r="42" spans="1:16" ht="15" customHeight="1" x14ac:dyDescent="0.2">
      <c r="A42" s="508" t="s">
        <v>58</v>
      </c>
      <c r="B42" s="509">
        <v>63.199999999999996</v>
      </c>
      <c r="C42" s="509">
        <v>65.199999999999989</v>
      </c>
      <c r="D42" s="509">
        <v>3.2</v>
      </c>
      <c r="E42" s="510">
        <v>559.24050632911394</v>
      </c>
      <c r="F42" s="510">
        <v>597.11503067484659</v>
      </c>
      <c r="G42" s="509">
        <v>6.8</v>
      </c>
      <c r="H42" s="509">
        <v>35.300000000000004</v>
      </c>
      <c r="I42" s="509">
        <v>38.900000000000006</v>
      </c>
      <c r="J42" s="509">
        <v>10.199999999999999</v>
      </c>
      <c r="K42" s="205"/>
      <c r="M42" s="205"/>
    </row>
    <row r="43" spans="1:16" ht="15" customHeight="1" x14ac:dyDescent="0.2">
      <c r="A43" s="135" t="s">
        <v>5</v>
      </c>
      <c r="B43" s="66"/>
      <c r="C43" s="66"/>
      <c r="D43" s="66"/>
      <c r="E43" s="66"/>
      <c r="F43" s="66"/>
      <c r="G43" s="66"/>
      <c r="H43" s="66"/>
      <c r="I43" s="66"/>
      <c r="J43" s="66"/>
    </row>
    <row r="44" spans="1:16" ht="15" customHeight="1" x14ac:dyDescent="0.2">
      <c r="A44" s="135" t="s">
        <v>6</v>
      </c>
      <c r="B44" s="66"/>
      <c r="C44" s="66"/>
      <c r="D44" s="66"/>
      <c r="E44" s="66"/>
      <c r="F44" s="66"/>
      <c r="G44" s="66"/>
      <c r="H44" s="66"/>
      <c r="J44" s="66"/>
    </row>
    <row r="45" spans="1:16" ht="12.75" customHeight="1" x14ac:dyDescent="0.2">
      <c r="I45" s="229"/>
      <c r="L45" s="237"/>
    </row>
    <row r="47" spans="1:16" ht="12.75" customHeight="1" x14ac:dyDescent="0.2">
      <c r="I47" s="66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1180599999999998" right="0.51180599999999998" top="0.78750000000000009" bottom="0.78750000000000009" header="0.5" footer="0.5"/>
  <pageSetup paperSize="9" orientation="portrait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57"/>
  <sheetViews>
    <sheetView zoomScale="90" zoomScaleNormal="90" workbookViewId="0">
      <pane xSplit="1" ySplit="7" topLeftCell="B8" activePane="bottomRight" state="frozen"/>
      <selection pane="topRight"/>
      <selection pane="bottomLeft"/>
      <selection pane="bottomRight" sqref="A1:J44"/>
    </sheetView>
  </sheetViews>
  <sheetFormatPr defaultColWidth="11.42578125" defaultRowHeight="20.100000000000001" customHeight="1" x14ac:dyDescent="0.2"/>
  <cols>
    <col min="1" max="1" width="22.140625" style="1" customWidth="1"/>
    <col min="2" max="3" width="11.28515625" style="1" customWidth="1"/>
    <col min="4" max="4" width="8.7109375" style="1" customWidth="1"/>
    <col min="5" max="6" width="11.28515625" style="1" customWidth="1"/>
    <col min="7" max="7" width="9.5703125" style="1" customWidth="1"/>
    <col min="8" max="9" width="11.28515625" style="1" customWidth="1"/>
    <col min="10" max="10" width="11.140625" style="1" customWidth="1"/>
    <col min="11" max="26" width="7.85546875" style="1" customWidth="1"/>
    <col min="27" max="233" width="11.42578125" style="1" customWidth="1"/>
  </cols>
  <sheetData>
    <row r="1" spans="1:26" ht="33.75" customHeight="1" x14ac:dyDescent="0.2">
      <c r="A1" s="686"/>
      <c r="B1" s="686"/>
      <c r="C1" s="686"/>
      <c r="D1" s="686"/>
      <c r="E1" s="686"/>
      <c r="F1" s="686"/>
      <c r="G1" s="686"/>
      <c r="H1" s="686"/>
      <c r="I1" s="686"/>
      <c r="J1" s="686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6" ht="15.6" customHeight="1" x14ac:dyDescent="0.2">
      <c r="A2" s="686"/>
      <c r="B2" s="686"/>
      <c r="C2" s="686"/>
      <c r="D2" s="686"/>
      <c r="E2" s="686"/>
      <c r="F2" s="686"/>
      <c r="G2" s="686"/>
      <c r="H2" s="686"/>
      <c r="I2" s="686"/>
      <c r="J2" s="686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</row>
    <row r="3" spans="1:26" ht="15.6" customHeight="1" x14ac:dyDescent="0.2">
      <c r="A3" s="686"/>
      <c r="B3" s="686"/>
      <c r="C3" s="686"/>
      <c r="D3" s="686"/>
      <c r="E3" s="686"/>
      <c r="F3" s="686"/>
      <c r="G3" s="686"/>
      <c r="H3" s="686"/>
      <c r="I3" s="686"/>
      <c r="J3" s="686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</row>
    <row r="4" spans="1:26" ht="15.6" customHeight="1" x14ac:dyDescent="0.2">
      <c r="A4" s="686"/>
      <c r="B4" s="686"/>
      <c r="C4" s="686"/>
      <c r="D4" s="686"/>
      <c r="E4" s="686"/>
      <c r="F4" s="686"/>
      <c r="G4" s="686"/>
      <c r="H4" s="686"/>
      <c r="I4" s="686"/>
      <c r="J4" s="686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</row>
    <row r="5" spans="1:26" ht="20.100000000000001" customHeight="1" x14ac:dyDescent="0.2">
      <c r="A5" s="713" t="s">
        <v>65</v>
      </c>
      <c r="B5" s="715" t="s">
        <v>66</v>
      </c>
      <c r="C5" s="715"/>
      <c r="D5" s="715"/>
      <c r="E5" s="713" t="s">
        <v>67</v>
      </c>
      <c r="F5" s="713"/>
      <c r="G5" s="713"/>
      <c r="H5" s="715" t="s">
        <v>68</v>
      </c>
      <c r="I5" s="715"/>
      <c r="J5" s="715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</row>
    <row r="6" spans="1:26" ht="20.100000000000001" customHeight="1" x14ac:dyDescent="0.2">
      <c r="A6" s="713"/>
      <c r="B6" s="219" t="s">
        <v>2</v>
      </c>
      <c r="C6" s="219" t="s">
        <v>4</v>
      </c>
      <c r="D6" s="219" t="s">
        <v>69</v>
      </c>
      <c r="E6" s="219" t="s">
        <v>2</v>
      </c>
      <c r="F6" s="219" t="s">
        <v>4</v>
      </c>
      <c r="G6" s="219" t="s">
        <v>69</v>
      </c>
      <c r="H6" s="219" t="s">
        <v>2</v>
      </c>
      <c r="I6" s="219" t="s">
        <v>4</v>
      </c>
      <c r="J6" s="219" t="s">
        <v>69</v>
      </c>
      <c r="K6" s="39"/>
      <c r="L6" s="724"/>
      <c r="M6" s="724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 ht="20.100000000000001" customHeight="1" x14ac:dyDescent="0.2">
      <c r="A7" s="713"/>
      <c r="B7" s="219" t="s">
        <v>70</v>
      </c>
      <c r="C7" s="219" t="s">
        <v>71</v>
      </c>
      <c r="D7" s="219" t="s">
        <v>72</v>
      </c>
      <c r="E7" s="219" t="s">
        <v>73</v>
      </c>
      <c r="F7" s="219" t="s">
        <v>74</v>
      </c>
      <c r="G7" s="219" t="s">
        <v>75</v>
      </c>
      <c r="H7" s="219" t="s">
        <v>76</v>
      </c>
      <c r="I7" s="219" t="s">
        <v>77</v>
      </c>
      <c r="J7" s="219" t="s">
        <v>78</v>
      </c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6" ht="15.6" customHeight="1" x14ac:dyDescent="0.2">
      <c r="A8" s="613" t="s">
        <v>79</v>
      </c>
      <c r="B8" s="614">
        <v>26.9</v>
      </c>
      <c r="C8" s="614">
        <v>28.9</v>
      </c>
      <c r="D8" s="614">
        <v>7.4</v>
      </c>
      <c r="E8" s="615">
        <v>989.93680297397771</v>
      </c>
      <c r="F8" s="615">
        <v>999.21799307958474</v>
      </c>
      <c r="G8" s="614">
        <v>0.9</v>
      </c>
      <c r="H8" s="614">
        <v>26.6</v>
      </c>
      <c r="I8" s="614">
        <v>28.9</v>
      </c>
      <c r="J8" s="614">
        <v>8.6</v>
      </c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</row>
    <row r="9" spans="1:26" ht="15.6" customHeight="1" x14ac:dyDescent="0.2">
      <c r="A9" s="467" t="s">
        <v>80</v>
      </c>
      <c r="B9" s="549">
        <v>1.5</v>
      </c>
      <c r="C9" s="549">
        <v>3.5</v>
      </c>
      <c r="D9" s="549">
        <v>133.30000000000001</v>
      </c>
      <c r="E9" s="502">
        <v>1200</v>
      </c>
      <c r="F9" s="502">
        <v>1132</v>
      </c>
      <c r="G9" s="560">
        <v>-5.7</v>
      </c>
      <c r="H9" s="549">
        <v>1.8</v>
      </c>
      <c r="I9" s="549">
        <v>4</v>
      </c>
      <c r="J9" s="549">
        <v>122.2</v>
      </c>
      <c r="K9" s="44"/>
      <c r="L9" s="193"/>
      <c r="M9" s="193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15.6" hidden="1" customHeight="1" x14ac:dyDescent="0.2">
      <c r="A10" s="467" t="s">
        <v>81</v>
      </c>
      <c r="B10" s="549">
        <v>0</v>
      </c>
      <c r="C10" s="549">
        <v>0</v>
      </c>
      <c r="D10" s="549">
        <v>0</v>
      </c>
      <c r="E10" s="502">
        <v>0</v>
      </c>
      <c r="F10" s="502">
        <v>0</v>
      </c>
      <c r="G10" s="560">
        <v>0</v>
      </c>
      <c r="H10" s="549">
        <v>0</v>
      </c>
      <c r="I10" s="549">
        <v>0</v>
      </c>
      <c r="J10" s="549">
        <v>0</v>
      </c>
      <c r="K10" s="44"/>
      <c r="L10" s="193"/>
      <c r="M10" s="193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5.6" hidden="1" customHeight="1" x14ac:dyDescent="0.2">
      <c r="A11" s="467" t="s">
        <v>82</v>
      </c>
      <c r="B11" s="549">
        <v>0</v>
      </c>
      <c r="C11" s="549">
        <v>0</v>
      </c>
      <c r="D11" s="549">
        <v>0</v>
      </c>
      <c r="E11" s="502">
        <v>0</v>
      </c>
      <c r="F11" s="502">
        <v>0</v>
      </c>
      <c r="G11" s="560">
        <v>0</v>
      </c>
      <c r="H11" s="549">
        <v>0</v>
      </c>
      <c r="I11" s="549">
        <v>0</v>
      </c>
      <c r="J11" s="549">
        <v>0</v>
      </c>
      <c r="K11" s="44"/>
      <c r="L11" s="193"/>
      <c r="M11" s="193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5.6" hidden="1" customHeight="1" x14ac:dyDescent="0.2">
      <c r="A12" s="467" t="s">
        <v>83</v>
      </c>
      <c r="B12" s="549">
        <v>0</v>
      </c>
      <c r="C12" s="549">
        <v>0</v>
      </c>
      <c r="D12" s="549">
        <v>0</v>
      </c>
      <c r="E12" s="502">
        <v>0</v>
      </c>
      <c r="F12" s="502">
        <v>0</v>
      </c>
      <c r="G12" s="560">
        <v>0</v>
      </c>
      <c r="H12" s="549">
        <v>0</v>
      </c>
      <c r="I12" s="549">
        <v>0</v>
      </c>
      <c r="J12" s="549">
        <v>0</v>
      </c>
      <c r="K12" s="44"/>
      <c r="L12" s="193"/>
      <c r="M12" s="193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5.6" hidden="1" customHeight="1" x14ac:dyDescent="0.2">
      <c r="A13" s="467" t="s">
        <v>84</v>
      </c>
      <c r="B13" s="549">
        <v>0</v>
      </c>
      <c r="C13" s="549">
        <v>0</v>
      </c>
      <c r="D13" s="549">
        <v>0</v>
      </c>
      <c r="E13" s="502">
        <v>0</v>
      </c>
      <c r="F13" s="502">
        <v>0</v>
      </c>
      <c r="G13" s="560">
        <v>0</v>
      </c>
      <c r="H13" s="549">
        <v>0</v>
      </c>
      <c r="I13" s="549">
        <v>0</v>
      </c>
      <c r="J13" s="549">
        <v>0</v>
      </c>
      <c r="K13" s="44"/>
      <c r="L13" s="193"/>
      <c r="M13" s="193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5.6" customHeight="1" x14ac:dyDescent="0.2">
      <c r="A14" s="467" t="s">
        <v>85</v>
      </c>
      <c r="B14" s="549">
        <v>22.9</v>
      </c>
      <c r="C14" s="549">
        <v>22.9</v>
      </c>
      <c r="D14" s="549">
        <v>0</v>
      </c>
      <c r="E14" s="502">
        <v>792</v>
      </c>
      <c r="F14" s="502">
        <v>801</v>
      </c>
      <c r="G14" s="560">
        <v>1.1000000000000001</v>
      </c>
      <c r="H14" s="549">
        <v>18.100000000000001</v>
      </c>
      <c r="I14" s="549">
        <v>18.3</v>
      </c>
      <c r="J14" s="549">
        <v>1.1000000000000001</v>
      </c>
      <c r="K14" s="44"/>
      <c r="L14" s="193"/>
      <c r="M14" s="193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5.6" customHeight="1" x14ac:dyDescent="0.2">
      <c r="A15" s="467" t="s">
        <v>86</v>
      </c>
      <c r="B15" s="549">
        <v>2.5</v>
      </c>
      <c r="C15" s="549">
        <v>2.5</v>
      </c>
      <c r="D15" s="549">
        <v>0</v>
      </c>
      <c r="E15" s="502">
        <v>2677</v>
      </c>
      <c r="F15" s="502">
        <v>2629</v>
      </c>
      <c r="G15" s="560">
        <v>-1.8</v>
      </c>
      <c r="H15" s="549">
        <v>6.7</v>
      </c>
      <c r="I15" s="549">
        <v>6.6</v>
      </c>
      <c r="J15" s="549">
        <v>-1.5</v>
      </c>
      <c r="K15" s="44"/>
      <c r="L15" s="193"/>
      <c r="M15" s="193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5.6" customHeight="1" x14ac:dyDescent="0.2">
      <c r="A16" s="474" t="s">
        <v>87</v>
      </c>
      <c r="B16" s="475">
        <v>322.89999999999998</v>
      </c>
      <c r="C16" s="475">
        <v>309.29999999999995</v>
      </c>
      <c r="D16" s="475">
        <v>-4.2</v>
      </c>
      <c r="E16" s="476">
        <v>585.49303189842067</v>
      </c>
      <c r="F16" s="476">
        <v>700.53701907533161</v>
      </c>
      <c r="G16" s="475">
        <v>19.600000000000001</v>
      </c>
      <c r="H16" s="475">
        <v>189.1</v>
      </c>
      <c r="I16" s="475">
        <v>216.7</v>
      </c>
      <c r="J16" s="475">
        <v>14.6</v>
      </c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</row>
    <row r="17" spans="1:26" ht="15.6" hidden="1" customHeight="1" x14ac:dyDescent="0.2">
      <c r="A17" s="467" t="s">
        <v>88</v>
      </c>
      <c r="B17" s="549">
        <v>0</v>
      </c>
      <c r="C17" s="549">
        <v>0</v>
      </c>
      <c r="D17" s="549">
        <v>0</v>
      </c>
      <c r="E17" s="502">
        <v>0</v>
      </c>
      <c r="F17" s="502">
        <v>0</v>
      </c>
      <c r="G17" s="560">
        <v>0</v>
      </c>
      <c r="H17" s="549">
        <v>0</v>
      </c>
      <c r="I17" s="549">
        <v>0</v>
      </c>
      <c r="J17" s="549">
        <v>0</v>
      </c>
      <c r="K17" s="44"/>
      <c r="L17" s="193"/>
      <c r="M17" s="193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5.6" hidden="1" customHeight="1" x14ac:dyDescent="0.2">
      <c r="A18" s="467" t="s">
        <v>89</v>
      </c>
      <c r="B18" s="549">
        <v>0</v>
      </c>
      <c r="C18" s="549">
        <v>0</v>
      </c>
      <c r="D18" s="549">
        <v>0</v>
      </c>
      <c r="E18" s="502">
        <v>0</v>
      </c>
      <c r="F18" s="502">
        <v>0</v>
      </c>
      <c r="G18" s="560">
        <v>0</v>
      </c>
      <c r="H18" s="549">
        <v>0</v>
      </c>
      <c r="I18" s="549">
        <v>0</v>
      </c>
      <c r="J18" s="549">
        <v>0</v>
      </c>
      <c r="K18" s="44"/>
      <c r="L18" s="193"/>
      <c r="M18" s="193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15.6" hidden="1" customHeight="1" x14ac:dyDescent="0.2">
      <c r="A19" s="467" t="s">
        <v>90</v>
      </c>
      <c r="B19" s="549">
        <v>0</v>
      </c>
      <c r="C19" s="549">
        <v>0</v>
      </c>
      <c r="D19" s="549">
        <v>0</v>
      </c>
      <c r="E19" s="502">
        <v>0</v>
      </c>
      <c r="F19" s="502">
        <v>0</v>
      </c>
      <c r="G19" s="560">
        <v>0</v>
      </c>
      <c r="H19" s="549">
        <v>0</v>
      </c>
      <c r="I19" s="549">
        <v>0</v>
      </c>
      <c r="J19" s="549">
        <v>0</v>
      </c>
      <c r="K19" s="44"/>
      <c r="L19" s="193"/>
      <c r="M19" s="193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5.6" hidden="1" customHeight="1" x14ac:dyDescent="0.2">
      <c r="A20" s="467" t="s">
        <v>91</v>
      </c>
      <c r="B20" s="549">
        <v>0</v>
      </c>
      <c r="C20" s="549">
        <v>0</v>
      </c>
      <c r="D20" s="549">
        <v>0</v>
      </c>
      <c r="E20" s="502">
        <v>0</v>
      </c>
      <c r="F20" s="502">
        <v>0</v>
      </c>
      <c r="G20" s="560">
        <v>0</v>
      </c>
      <c r="H20" s="549">
        <v>0</v>
      </c>
      <c r="I20" s="549">
        <v>0</v>
      </c>
      <c r="J20" s="549">
        <v>0</v>
      </c>
      <c r="K20" s="44"/>
      <c r="L20" s="193"/>
      <c r="M20" s="193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5.6" hidden="1" customHeight="1" x14ac:dyDescent="0.2">
      <c r="A21" s="467" t="s">
        <v>92</v>
      </c>
      <c r="B21" s="549">
        <v>0</v>
      </c>
      <c r="C21" s="549">
        <v>0</v>
      </c>
      <c r="D21" s="549">
        <v>0</v>
      </c>
      <c r="E21" s="502">
        <v>0</v>
      </c>
      <c r="F21" s="502">
        <v>0</v>
      </c>
      <c r="G21" s="560">
        <v>0</v>
      </c>
      <c r="H21" s="549">
        <v>0</v>
      </c>
      <c r="I21" s="549">
        <v>0</v>
      </c>
      <c r="J21" s="549">
        <v>0</v>
      </c>
      <c r="K21" s="44"/>
      <c r="L21" s="193"/>
      <c r="M21" s="193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5.6" customHeight="1" x14ac:dyDescent="0.2">
      <c r="A22" s="467" t="s">
        <v>93</v>
      </c>
      <c r="B22" s="549">
        <v>117</v>
      </c>
      <c r="C22" s="549">
        <v>117</v>
      </c>
      <c r="D22" s="549">
        <v>0</v>
      </c>
      <c r="E22" s="502">
        <v>675.98461538461538</v>
      </c>
      <c r="F22" s="502">
        <v>561.78461538461534</v>
      </c>
      <c r="G22" s="560">
        <v>-16.899999999999999</v>
      </c>
      <c r="H22" s="549">
        <v>79.099999999999994</v>
      </c>
      <c r="I22" s="549">
        <v>65.7</v>
      </c>
      <c r="J22" s="549">
        <v>-16.899999999999999</v>
      </c>
      <c r="K22" s="44"/>
      <c r="L22" s="193"/>
      <c r="M22" s="193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5.6" customHeight="1" x14ac:dyDescent="0.2">
      <c r="A23" s="467" t="s">
        <v>94</v>
      </c>
      <c r="B23" s="549">
        <v>32.199999999999996</v>
      </c>
      <c r="C23" s="549">
        <v>32.199999999999996</v>
      </c>
      <c r="D23" s="549">
        <v>0</v>
      </c>
      <c r="E23" s="502">
        <v>644.39130434782624</v>
      </c>
      <c r="F23" s="502">
        <v>509.00000000000006</v>
      </c>
      <c r="G23" s="560">
        <v>-21</v>
      </c>
      <c r="H23" s="549">
        <v>20.7</v>
      </c>
      <c r="I23" s="549">
        <v>16.399999999999999</v>
      </c>
      <c r="J23" s="549">
        <v>-20.8</v>
      </c>
      <c r="K23" s="44"/>
      <c r="L23" s="193"/>
      <c r="M23" s="193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5.6" customHeight="1" x14ac:dyDescent="0.2">
      <c r="A24" s="467" t="s">
        <v>95</v>
      </c>
      <c r="B24" s="549">
        <v>3.7</v>
      </c>
      <c r="C24" s="549">
        <v>3.7</v>
      </c>
      <c r="D24" s="549">
        <v>0</v>
      </c>
      <c r="E24" s="502">
        <v>448</v>
      </c>
      <c r="F24" s="502">
        <v>727.99999999999989</v>
      </c>
      <c r="G24" s="560">
        <v>62.5</v>
      </c>
      <c r="H24" s="549">
        <v>1.7</v>
      </c>
      <c r="I24" s="549">
        <v>2.7</v>
      </c>
      <c r="J24" s="549">
        <v>58.8</v>
      </c>
      <c r="K24" s="44"/>
      <c r="L24" s="193"/>
      <c r="M24" s="193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5.6" customHeight="1" x14ac:dyDescent="0.2">
      <c r="A25" s="467" t="s">
        <v>96</v>
      </c>
      <c r="B25" s="549">
        <v>170</v>
      </c>
      <c r="C25" s="549">
        <v>156.4</v>
      </c>
      <c r="D25" s="549">
        <v>-8</v>
      </c>
      <c r="E25" s="502">
        <v>515.04999999999995</v>
      </c>
      <c r="F25" s="502">
        <v>843.11956521739137</v>
      </c>
      <c r="G25" s="560">
        <v>63.7</v>
      </c>
      <c r="H25" s="549">
        <v>87.6</v>
      </c>
      <c r="I25" s="549">
        <v>131.9</v>
      </c>
      <c r="J25" s="549">
        <v>50.6</v>
      </c>
      <c r="K25" s="44"/>
      <c r="L25" s="193"/>
      <c r="M25" s="193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5.6" customHeight="1" x14ac:dyDescent="0.2">
      <c r="A26" s="474" t="s">
        <v>97</v>
      </c>
      <c r="B26" s="475">
        <v>131.20000000000002</v>
      </c>
      <c r="C26" s="475">
        <v>124.79999999999998</v>
      </c>
      <c r="D26" s="475">
        <v>-4.9000000000000004</v>
      </c>
      <c r="E26" s="476">
        <v>2687.541158536585</v>
      </c>
      <c r="F26" s="476">
        <v>2776.375</v>
      </c>
      <c r="G26" s="475">
        <v>3.3</v>
      </c>
      <c r="H26" s="475">
        <v>352.6</v>
      </c>
      <c r="I26" s="475">
        <v>346.5</v>
      </c>
      <c r="J26" s="475">
        <v>-1.7</v>
      </c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</row>
    <row r="27" spans="1:26" ht="15.6" customHeight="1" x14ac:dyDescent="0.2">
      <c r="A27" s="467" t="s">
        <v>98</v>
      </c>
      <c r="B27" s="549">
        <v>67.900000000000006</v>
      </c>
      <c r="C27" s="549">
        <v>62.8</v>
      </c>
      <c r="D27" s="549">
        <v>-7.5</v>
      </c>
      <c r="E27" s="502">
        <v>2390</v>
      </c>
      <c r="F27" s="502">
        <v>2399</v>
      </c>
      <c r="G27" s="560">
        <v>0.4</v>
      </c>
      <c r="H27" s="549">
        <v>162.30000000000001</v>
      </c>
      <c r="I27" s="549">
        <v>150.69999999999999</v>
      </c>
      <c r="J27" s="549">
        <v>-7.1</v>
      </c>
      <c r="K27" s="44"/>
      <c r="L27" s="193"/>
      <c r="M27" s="193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5.6" hidden="1" customHeight="1" x14ac:dyDescent="0.2">
      <c r="A28" s="467" t="s">
        <v>99</v>
      </c>
      <c r="B28" s="549">
        <v>0.4</v>
      </c>
      <c r="C28" s="549">
        <v>0.4</v>
      </c>
      <c r="D28" s="549">
        <v>0</v>
      </c>
      <c r="E28" s="502">
        <v>2700</v>
      </c>
      <c r="F28" s="502">
        <v>2300</v>
      </c>
      <c r="G28" s="560">
        <v>-14.8</v>
      </c>
      <c r="H28" s="549">
        <v>1.1000000000000001</v>
      </c>
      <c r="I28" s="549">
        <v>0.9</v>
      </c>
      <c r="J28" s="549">
        <v>-18.2</v>
      </c>
      <c r="K28" s="44"/>
      <c r="L28" s="193"/>
      <c r="M28" s="193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5.6" customHeight="1" x14ac:dyDescent="0.2">
      <c r="A29" s="467" t="s">
        <v>100</v>
      </c>
      <c r="B29" s="549">
        <v>59.3</v>
      </c>
      <c r="C29" s="549">
        <v>58</v>
      </c>
      <c r="D29" s="549">
        <v>-2.2000000000000002</v>
      </c>
      <c r="E29" s="502">
        <v>3000</v>
      </c>
      <c r="F29" s="502">
        <v>3165</v>
      </c>
      <c r="G29" s="560">
        <v>5.5</v>
      </c>
      <c r="H29" s="549">
        <v>177.9</v>
      </c>
      <c r="I29" s="549">
        <v>183.6</v>
      </c>
      <c r="J29" s="549">
        <v>3.2</v>
      </c>
      <c r="K29" s="44"/>
      <c r="L29" s="193"/>
      <c r="M29" s="193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5.6" customHeight="1" x14ac:dyDescent="0.2">
      <c r="A30" s="467" t="s">
        <v>101</v>
      </c>
      <c r="B30" s="549">
        <v>3.6</v>
      </c>
      <c r="C30" s="549">
        <v>3.6</v>
      </c>
      <c r="D30" s="549">
        <v>0</v>
      </c>
      <c r="E30" s="502">
        <v>3151.2222222222222</v>
      </c>
      <c r="F30" s="502">
        <v>3151.2222222222222</v>
      </c>
      <c r="G30" s="560">
        <v>0</v>
      </c>
      <c r="H30" s="549">
        <v>11.3</v>
      </c>
      <c r="I30" s="549">
        <v>11.3</v>
      </c>
      <c r="J30" s="549">
        <v>0</v>
      </c>
      <c r="K30" s="44"/>
      <c r="L30" s="193"/>
      <c r="M30" s="193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5.6" customHeight="1" x14ac:dyDescent="0.2">
      <c r="A31" s="474" t="s">
        <v>102</v>
      </c>
      <c r="B31" s="475">
        <v>85.7</v>
      </c>
      <c r="C31" s="475">
        <v>83.800000000000011</v>
      </c>
      <c r="D31" s="475">
        <v>-2.2000000000000002</v>
      </c>
      <c r="E31" s="476">
        <v>2462.5799299883315</v>
      </c>
      <c r="F31" s="476">
        <v>2458.238663484487</v>
      </c>
      <c r="G31" s="475">
        <v>-0.2</v>
      </c>
      <c r="H31" s="475">
        <v>211</v>
      </c>
      <c r="I31" s="475">
        <v>206</v>
      </c>
      <c r="J31" s="475">
        <v>-2.4</v>
      </c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</row>
    <row r="32" spans="1:26" ht="15.6" customHeight="1" x14ac:dyDescent="0.2">
      <c r="A32" s="467" t="s">
        <v>103</v>
      </c>
      <c r="B32" s="549">
        <v>70.5</v>
      </c>
      <c r="C32" s="549">
        <v>68.600000000000009</v>
      </c>
      <c r="D32" s="549">
        <v>-2.7</v>
      </c>
      <c r="E32" s="502">
        <v>2540.7531914893616</v>
      </c>
      <c r="F32" s="502">
        <v>2537.6151603498542</v>
      </c>
      <c r="G32" s="560">
        <v>-0.1</v>
      </c>
      <c r="H32" s="549">
        <v>179.1</v>
      </c>
      <c r="I32" s="549">
        <v>174.1</v>
      </c>
      <c r="J32" s="549">
        <v>-2.8</v>
      </c>
      <c r="K32" s="44"/>
      <c r="L32" s="193"/>
      <c r="M32" s="193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5.6" hidden="1" customHeight="1" x14ac:dyDescent="0.2">
      <c r="A33" s="467" t="s">
        <v>104</v>
      </c>
      <c r="B33" s="549">
        <v>0</v>
      </c>
      <c r="C33" s="549">
        <v>0</v>
      </c>
      <c r="D33" s="549">
        <v>0</v>
      </c>
      <c r="E33" s="502">
        <v>0</v>
      </c>
      <c r="F33" s="502">
        <v>0</v>
      </c>
      <c r="G33" s="560">
        <v>0</v>
      </c>
      <c r="H33" s="549">
        <v>0</v>
      </c>
      <c r="I33" s="549">
        <v>0</v>
      </c>
      <c r="J33" s="549">
        <v>0</v>
      </c>
      <c r="K33" s="44"/>
      <c r="L33" s="193"/>
      <c r="M33" s="193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5.6" hidden="1" customHeight="1" x14ac:dyDescent="0.2">
      <c r="A34" s="467" t="s">
        <v>105</v>
      </c>
      <c r="B34" s="549">
        <v>0</v>
      </c>
      <c r="C34" s="549">
        <v>0</v>
      </c>
      <c r="D34" s="549">
        <v>0</v>
      </c>
      <c r="E34" s="502">
        <v>0</v>
      </c>
      <c r="F34" s="502">
        <v>0</v>
      </c>
      <c r="G34" s="560">
        <v>0</v>
      </c>
      <c r="H34" s="549">
        <v>0</v>
      </c>
      <c r="I34" s="549">
        <v>0</v>
      </c>
      <c r="J34" s="549">
        <v>0</v>
      </c>
      <c r="K34" s="44"/>
      <c r="L34" s="193"/>
      <c r="M34" s="193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5.6" customHeight="1" x14ac:dyDescent="0.2">
      <c r="A35" s="467" t="s">
        <v>106</v>
      </c>
      <c r="B35" s="549">
        <v>15.2</v>
      </c>
      <c r="C35" s="549">
        <v>15.2</v>
      </c>
      <c r="D35" s="549">
        <v>0</v>
      </c>
      <c r="E35" s="502">
        <v>2100</v>
      </c>
      <c r="F35" s="502">
        <v>2100</v>
      </c>
      <c r="G35" s="560">
        <v>0</v>
      </c>
      <c r="H35" s="549">
        <v>31.9</v>
      </c>
      <c r="I35" s="549">
        <v>31.9</v>
      </c>
      <c r="J35" s="549">
        <v>0</v>
      </c>
      <c r="K35" s="44"/>
      <c r="L35" s="193"/>
      <c r="M35" s="193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5.6" customHeight="1" x14ac:dyDescent="0.2">
      <c r="A36" s="474" t="s">
        <v>107</v>
      </c>
      <c r="B36" s="475">
        <v>1.1000000000000001</v>
      </c>
      <c r="C36" s="475">
        <v>1.5</v>
      </c>
      <c r="D36" s="475">
        <v>36.4</v>
      </c>
      <c r="E36" s="476">
        <v>292</v>
      </c>
      <c r="F36" s="476">
        <v>1253</v>
      </c>
      <c r="G36" s="475">
        <v>329.1</v>
      </c>
      <c r="H36" s="475">
        <v>0.3</v>
      </c>
      <c r="I36" s="475">
        <v>1.9</v>
      </c>
      <c r="J36" s="475">
        <v>533.29999999999995</v>
      </c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</row>
    <row r="37" spans="1:26" ht="15.6" customHeight="1" x14ac:dyDescent="0.2">
      <c r="A37" s="467" t="s">
        <v>108</v>
      </c>
      <c r="B37" s="549">
        <v>1.1000000000000001</v>
      </c>
      <c r="C37" s="549">
        <v>1.5</v>
      </c>
      <c r="D37" s="549">
        <v>36.4</v>
      </c>
      <c r="E37" s="502">
        <v>292</v>
      </c>
      <c r="F37" s="502">
        <v>1253</v>
      </c>
      <c r="G37" s="560">
        <v>329.1</v>
      </c>
      <c r="H37" s="549">
        <v>0.3</v>
      </c>
      <c r="I37" s="549">
        <v>1.9</v>
      </c>
      <c r="J37" s="549">
        <v>533.29999999999995</v>
      </c>
      <c r="K37" s="44"/>
      <c r="L37" s="193"/>
      <c r="M37" s="193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5.6" hidden="1" customHeight="1" x14ac:dyDescent="0.2">
      <c r="A38" s="501" t="s">
        <v>109</v>
      </c>
      <c r="B38" s="549">
        <v>0</v>
      </c>
      <c r="C38" s="549">
        <v>0</v>
      </c>
      <c r="D38" s="549">
        <v>0</v>
      </c>
      <c r="E38" s="502">
        <v>0</v>
      </c>
      <c r="F38" s="502">
        <v>0</v>
      </c>
      <c r="G38" s="560">
        <v>0</v>
      </c>
      <c r="H38" s="549">
        <v>0</v>
      </c>
      <c r="I38" s="549">
        <v>0</v>
      </c>
      <c r="J38" s="549">
        <v>0</v>
      </c>
      <c r="K38" s="44"/>
      <c r="L38" s="193"/>
      <c r="M38" s="193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5.6" hidden="1" customHeight="1" x14ac:dyDescent="0.2">
      <c r="A39" s="501" t="s">
        <v>110</v>
      </c>
      <c r="B39" s="549">
        <v>0</v>
      </c>
      <c r="C39" s="549">
        <v>0</v>
      </c>
      <c r="D39" s="549">
        <v>0</v>
      </c>
      <c r="E39" s="502">
        <v>0</v>
      </c>
      <c r="F39" s="502">
        <v>0</v>
      </c>
      <c r="G39" s="560">
        <v>0</v>
      </c>
      <c r="H39" s="549">
        <v>0</v>
      </c>
      <c r="I39" s="549">
        <v>0</v>
      </c>
      <c r="J39" s="549">
        <v>0</v>
      </c>
      <c r="K39" s="44"/>
      <c r="L39" s="193"/>
      <c r="M39" s="193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5.6" customHeight="1" x14ac:dyDescent="0.2">
      <c r="A40" s="474" t="s">
        <v>111</v>
      </c>
      <c r="B40" s="475">
        <v>349.79999999999995</v>
      </c>
      <c r="C40" s="475">
        <v>338.19999999999993</v>
      </c>
      <c r="D40" s="475">
        <v>-3.3</v>
      </c>
      <c r="E40" s="476">
        <v>616.5951972555747</v>
      </c>
      <c r="F40" s="476">
        <v>726.06002365464246</v>
      </c>
      <c r="G40" s="475">
        <v>17.8</v>
      </c>
      <c r="H40" s="475">
        <v>215.7</v>
      </c>
      <c r="I40" s="475">
        <v>245.6</v>
      </c>
      <c r="J40" s="475">
        <v>13.9</v>
      </c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</row>
    <row r="41" spans="1:26" ht="15.6" customHeight="1" x14ac:dyDescent="0.2">
      <c r="A41" s="533" t="s">
        <v>112</v>
      </c>
      <c r="B41" s="540">
        <v>218.00000000000003</v>
      </c>
      <c r="C41" s="540">
        <v>210.1</v>
      </c>
      <c r="D41" s="540">
        <v>-3.6</v>
      </c>
      <c r="E41" s="541">
        <v>2587.0169724770635</v>
      </c>
      <c r="F41" s="541">
        <v>2638.6078058067587</v>
      </c>
      <c r="G41" s="540">
        <v>2</v>
      </c>
      <c r="H41" s="540">
        <v>563.9</v>
      </c>
      <c r="I41" s="540">
        <v>554.4</v>
      </c>
      <c r="J41" s="540">
        <v>-1.7</v>
      </c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</row>
    <row r="42" spans="1:26" ht="15.6" customHeight="1" x14ac:dyDescent="0.2">
      <c r="A42" s="537" t="s">
        <v>58</v>
      </c>
      <c r="B42" s="538">
        <v>567.79999999999995</v>
      </c>
      <c r="C42" s="538">
        <v>548.29999999999995</v>
      </c>
      <c r="D42" s="538">
        <v>-3.4</v>
      </c>
      <c r="E42" s="539">
        <v>1373.1150052835505</v>
      </c>
      <c r="F42" s="539">
        <v>1458.9184752872516</v>
      </c>
      <c r="G42" s="538">
        <v>6.2</v>
      </c>
      <c r="H42" s="538">
        <v>779.59999999999991</v>
      </c>
      <c r="I42" s="538">
        <v>800</v>
      </c>
      <c r="J42" s="538">
        <v>2.6</v>
      </c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</row>
    <row r="43" spans="1:26" ht="15.6" customHeight="1" x14ac:dyDescent="0.2">
      <c r="A43" s="17" t="s">
        <v>5</v>
      </c>
      <c r="B43" s="22"/>
      <c r="C43" s="25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15.6" customHeight="1" x14ac:dyDescent="0.2">
      <c r="A44" s="17" t="s">
        <v>6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20.100000000000001" customHeigh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ht="20.100000000000001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ht="20.100000000000001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20.100000000000001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20.100000000000001" customHeight="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20.100000000000001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ht="20.100000000000001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ht="20.100000000000001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ht="20.100000000000001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ht="20.100000000000001" customHeight="1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ht="20.100000000000001" customHeight="1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ht="20.100000000000001" customHeight="1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ht="20.100000000000001" customHeight="1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</sheetData>
  <mergeCells count="9">
    <mergeCell ref="L6:M6"/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53"/>
  <sheetViews>
    <sheetView zoomScale="90" zoomScaleNormal="90" workbookViewId="0">
      <pane xSplit="1" ySplit="7" topLeftCell="B14" activePane="bottomRight" state="frozen"/>
      <selection pane="topRight"/>
      <selection pane="bottomLeft"/>
      <selection pane="bottomRight" sqref="A1:J44"/>
    </sheetView>
  </sheetViews>
  <sheetFormatPr defaultColWidth="11.42578125" defaultRowHeight="20.100000000000001" customHeight="1" x14ac:dyDescent="0.2"/>
  <cols>
    <col min="1" max="1" width="23.85546875" style="1" customWidth="1"/>
    <col min="2" max="2" width="13.85546875" style="1" customWidth="1"/>
    <col min="3" max="3" width="14" style="1" customWidth="1"/>
    <col min="4" max="4" width="11.28515625" style="1" customWidth="1"/>
    <col min="5" max="5" width="13" style="1" customWidth="1"/>
    <col min="6" max="6" width="15" style="1" customWidth="1"/>
    <col min="7" max="7" width="11.7109375" style="1" customWidth="1"/>
    <col min="8" max="8" width="14.140625" style="1" customWidth="1"/>
    <col min="9" max="9" width="13.7109375" style="1" customWidth="1"/>
    <col min="10" max="10" width="11.28515625" style="1" customWidth="1"/>
    <col min="11" max="236" width="11.42578125" style="1" customWidth="1"/>
  </cols>
  <sheetData>
    <row r="1" spans="1:19" ht="39.75" customHeight="1" x14ac:dyDescent="0.2">
      <c r="A1" s="686"/>
      <c r="B1" s="686"/>
      <c r="C1" s="686"/>
      <c r="D1" s="686"/>
      <c r="E1" s="686"/>
      <c r="F1" s="686"/>
      <c r="G1" s="686"/>
      <c r="H1" s="686"/>
      <c r="I1" s="686"/>
      <c r="J1" s="686"/>
      <c r="K1" s="190"/>
      <c r="L1" s="190"/>
      <c r="M1" s="190"/>
      <c r="N1" s="190"/>
      <c r="O1" s="190"/>
      <c r="P1" s="190"/>
      <c r="Q1" s="190"/>
      <c r="R1" s="190"/>
      <c r="S1" s="190"/>
    </row>
    <row r="2" spans="1:19" ht="15.6" customHeight="1" x14ac:dyDescent="0.2">
      <c r="A2" s="686"/>
      <c r="B2" s="686"/>
      <c r="C2" s="686"/>
      <c r="D2" s="686"/>
      <c r="E2" s="686"/>
      <c r="F2" s="686"/>
      <c r="G2" s="686"/>
      <c r="H2" s="686"/>
      <c r="I2" s="686"/>
      <c r="J2" s="686"/>
      <c r="K2" s="18"/>
      <c r="L2" s="18"/>
      <c r="M2" s="18"/>
      <c r="N2" s="18"/>
      <c r="O2" s="18"/>
      <c r="P2" s="18"/>
      <c r="Q2" s="18"/>
      <c r="R2" s="18"/>
      <c r="S2" s="18"/>
    </row>
    <row r="3" spans="1:19" ht="15.6" customHeight="1" x14ac:dyDescent="0.2">
      <c r="A3" s="686"/>
      <c r="B3" s="686"/>
      <c r="C3" s="686"/>
      <c r="D3" s="686"/>
      <c r="E3" s="686"/>
      <c r="F3" s="686"/>
      <c r="G3" s="686"/>
      <c r="H3" s="686"/>
      <c r="I3" s="686"/>
      <c r="J3" s="686"/>
      <c r="K3" s="18"/>
      <c r="L3" s="18"/>
      <c r="M3" s="18"/>
      <c r="N3" s="18"/>
      <c r="O3" s="18"/>
      <c r="P3" s="18"/>
      <c r="Q3" s="18"/>
      <c r="R3" s="18"/>
      <c r="S3" s="18"/>
    </row>
    <row r="4" spans="1:19" ht="15.6" customHeight="1" x14ac:dyDescent="0.2">
      <c r="A4" s="686"/>
      <c r="B4" s="686"/>
      <c r="C4" s="686"/>
      <c r="D4" s="686"/>
      <c r="E4" s="686"/>
      <c r="F4" s="686"/>
      <c r="G4" s="686"/>
      <c r="H4" s="686"/>
      <c r="I4" s="686"/>
      <c r="J4" s="686"/>
      <c r="K4" s="22"/>
      <c r="L4" s="22"/>
      <c r="M4" s="22"/>
      <c r="N4" s="22"/>
      <c r="O4" s="22"/>
      <c r="P4" s="22"/>
      <c r="Q4" s="22"/>
      <c r="R4" s="22"/>
      <c r="S4" s="22"/>
    </row>
    <row r="5" spans="1:19" ht="20.100000000000001" customHeight="1" x14ac:dyDescent="0.2">
      <c r="A5" s="713" t="s">
        <v>65</v>
      </c>
      <c r="B5" s="715" t="s">
        <v>66</v>
      </c>
      <c r="C5" s="715"/>
      <c r="D5" s="715"/>
      <c r="E5" s="713" t="s">
        <v>67</v>
      </c>
      <c r="F5" s="713"/>
      <c r="G5" s="713"/>
      <c r="H5" s="715" t="s">
        <v>68</v>
      </c>
      <c r="I5" s="715"/>
      <c r="J5" s="715"/>
      <c r="K5" s="22"/>
      <c r="L5" s="22"/>
      <c r="M5" s="22"/>
      <c r="N5" s="22"/>
      <c r="O5" s="22"/>
      <c r="P5" s="22"/>
      <c r="Q5" s="22"/>
      <c r="R5" s="22"/>
      <c r="S5" s="22"/>
    </row>
    <row r="6" spans="1:19" ht="20.100000000000001" customHeight="1" x14ac:dyDescent="0.2">
      <c r="A6" s="713"/>
      <c r="B6" s="586" t="s">
        <v>2</v>
      </c>
      <c r="C6" s="586" t="s">
        <v>4</v>
      </c>
      <c r="D6" s="586" t="s">
        <v>69</v>
      </c>
      <c r="E6" s="586" t="s">
        <v>2</v>
      </c>
      <c r="F6" s="586" t="s">
        <v>4</v>
      </c>
      <c r="G6" s="586" t="s">
        <v>69</v>
      </c>
      <c r="H6" s="586" t="s">
        <v>2</v>
      </c>
      <c r="I6" s="586" t="s">
        <v>4</v>
      </c>
      <c r="J6" s="586" t="s">
        <v>69</v>
      </c>
      <c r="K6" s="22"/>
      <c r="L6" s="22"/>
      <c r="M6" s="22"/>
      <c r="N6" s="22"/>
      <c r="O6" s="22"/>
      <c r="P6" s="22"/>
      <c r="Q6" s="22"/>
      <c r="R6" s="22"/>
      <c r="S6" s="22"/>
    </row>
    <row r="7" spans="1:19" ht="20.100000000000001" customHeight="1" x14ac:dyDescent="0.2">
      <c r="A7" s="714"/>
      <c r="B7" s="604" t="s">
        <v>70</v>
      </c>
      <c r="C7" s="590" t="s">
        <v>71</v>
      </c>
      <c r="D7" s="588" t="s">
        <v>72</v>
      </c>
      <c r="E7" s="588" t="s">
        <v>73</v>
      </c>
      <c r="F7" s="589" t="s">
        <v>74</v>
      </c>
      <c r="G7" s="590" t="s">
        <v>75</v>
      </c>
      <c r="H7" s="588" t="s">
        <v>76</v>
      </c>
      <c r="I7" s="589" t="s">
        <v>77</v>
      </c>
      <c r="J7" s="589" t="s">
        <v>78</v>
      </c>
      <c r="K7" s="22"/>
      <c r="L7" s="22"/>
      <c r="M7" s="22"/>
      <c r="N7" s="22"/>
      <c r="O7" s="22"/>
      <c r="P7" s="22"/>
      <c r="Q7" s="22"/>
      <c r="R7" s="22"/>
      <c r="S7" s="22"/>
    </row>
    <row r="8" spans="1:19" ht="15.6" customHeight="1" x14ac:dyDescent="0.2">
      <c r="A8" s="474" t="s">
        <v>79</v>
      </c>
      <c r="B8" s="475">
        <v>11</v>
      </c>
      <c r="C8" s="475">
        <v>11.2</v>
      </c>
      <c r="D8" s="475">
        <v>1.8</v>
      </c>
      <c r="E8" s="476">
        <v>1306.0636363636365</v>
      </c>
      <c r="F8" s="476">
        <v>1264.9910714285716</v>
      </c>
      <c r="G8" s="475">
        <v>-3.1</v>
      </c>
      <c r="H8" s="475">
        <v>14.4</v>
      </c>
      <c r="I8" s="475">
        <v>14.2</v>
      </c>
      <c r="J8" s="475">
        <v>-1.4</v>
      </c>
      <c r="K8" s="22"/>
      <c r="L8" s="22"/>
      <c r="M8" s="22"/>
      <c r="N8" s="22"/>
      <c r="O8" s="22"/>
      <c r="P8" s="22"/>
      <c r="Q8" s="22"/>
      <c r="R8" s="22"/>
      <c r="S8" s="22"/>
    </row>
    <row r="9" spans="1:19" ht="15.6" hidden="1" customHeight="1" x14ac:dyDescent="0.2">
      <c r="A9" s="467" t="s">
        <v>80</v>
      </c>
      <c r="B9" s="468">
        <v>0</v>
      </c>
      <c r="C9" s="468">
        <v>0</v>
      </c>
      <c r="D9" s="468">
        <v>0</v>
      </c>
      <c r="E9" s="469">
        <v>0</v>
      </c>
      <c r="F9" s="469">
        <v>0</v>
      </c>
      <c r="G9" s="470">
        <v>0</v>
      </c>
      <c r="H9" s="468">
        <v>0</v>
      </c>
      <c r="I9" s="468">
        <v>0</v>
      </c>
      <c r="J9" s="468">
        <v>0</v>
      </c>
      <c r="K9" s="22"/>
      <c r="L9" s="22"/>
      <c r="M9" s="22"/>
      <c r="N9" s="22"/>
      <c r="O9" s="22"/>
      <c r="P9" s="22"/>
      <c r="Q9" s="22"/>
      <c r="R9" s="22"/>
      <c r="S9" s="22"/>
    </row>
    <row r="10" spans="1:19" ht="15.6" customHeight="1" x14ac:dyDescent="0.2">
      <c r="A10" s="467" t="s">
        <v>81</v>
      </c>
      <c r="B10" s="468">
        <v>3.3</v>
      </c>
      <c r="C10" s="468">
        <v>3.3</v>
      </c>
      <c r="D10" s="468">
        <v>0</v>
      </c>
      <c r="E10" s="469">
        <v>1260</v>
      </c>
      <c r="F10" s="469">
        <v>1160</v>
      </c>
      <c r="G10" s="470">
        <v>-7.9</v>
      </c>
      <c r="H10" s="468">
        <v>4.2</v>
      </c>
      <c r="I10" s="468">
        <v>3.8</v>
      </c>
      <c r="J10" s="468">
        <v>-9.5</v>
      </c>
      <c r="K10" s="22"/>
      <c r="L10" s="22"/>
      <c r="M10" s="22"/>
      <c r="N10" s="22"/>
      <c r="O10" s="22"/>
      <c r="P10" s="22"/>
      <c r="Q10" s="22"/>
      <c r="R10" s="22"/>
      <c r="S10" s="22"/>
    </row>
    <row r="11" spans="1:19" ht="15.6" customHeight="1" x14ac:dyDescent="0.2">
      <c r="A11" s="467" t="s">
        <v>82</v>
      </c>
      <c r="B11" s="468">
        <v>0</v>
      </c>
      <c r="C11" s="468">
        <v>0</v>
      </c>
      <c r="D11" s="468">
        <v>0</v>
      </c>
      <c r="E11" s="469">
        <v>0</v>
      </c>
      <c r="F11" s="469">
        <v>0</v>
      </c>
      <c r="G11" s="470">
        <v>0</v>
      </c>
      <c r="H11" s="468">
        <v>0</v>
      </c>
      <c r="I11" s="468">
        <v>0</v>
      </c>
      <c r="J11" s="468">
        <v>0</v>
      </c>
      <c r="K11" s="22"/>
      <c r="L11" s="22"/>
      <c r="M11" s="22"/>
      <c r="N11" s="22"/>
      <c r="O11" s="22"/>
      <c r="P11" s="22"/>
      <c r="Q11" s="22"/>
      <c r="R11" s="22"/>
      <c r="S11" s="22"/>
    </row>
    <row r="12" spans="1:19" ht="15.6" hidden="1" customHeight="1" x14ac:dyDescent="0.2">
      <c r="A12" s="467" t="s">
        <v>83</v>
      </c>
      <c r="B12" s="468">
        <v>0</v>
      </c>
      <c r="C12" s="468">
        <v>0</v>
      </c>
      <c r="D12" s="468">
        <v>0</v>
      </c>
      <c r="E12" s="469">
        <v>0</v>
      </c>
      <c r="F12" s="469">
        <v>0</v>
      </c>
      <c r="G12" s="470">
        <v>0</v>
      </c>
      <c r="H12" s="468">
        <v>0</v>
      </c>
      <c r="I12" s="468">
        <v>0</v>
      </c>
      <c r="J12" s="468">
        <v>0</v>
      </c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15.6" customHeight="1" x14ac:dyDescent="0.2">
      <c r="A13" s="467" t="s">
        <v>84</v>
      </c>
      <c r="B13" s="468">
        <v>1</v>
      </c>
      <c r="C13" s="468">
        <v>1.2</v>
      </c>
      <c r="D13" s="468">
        <v>20</v>
      </c>
      <c r="E13" s="469">
        <v>845</v>
      </c>
      <c r="F13" s="469">
        <v>916.99999999999989</v>
      </c>
      <c r="G13" s="470">
        <v>8.5</v>
      </c>
      <c r="H13" s="468">
        <v>0.8</v>
      </c>
      <c r="I13" s="468">
        <v>1.1000000000000001</v>
      </c>
      <c r="J13" s="468">
        <v>37.5</v>
      </c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15.6" customHeight="1" x14ac:dyDescent="0.2">
      <c r="A14" s="467" t="s">
        <v>85</v>
      </c>
      <c r="B14" s="468">
        <v>4.2</v>
      </c>
      <c r="C14" s="468">
        <v>4.2</v>
      </c>
      <c r="D14" s="468">
        <v>0</v>
      </c>
      <c r="E14" s="469">
        <v>636</v>
      </c>
      <c r="F14" s="469">
        <v>635</v>
      </c>
      <c r="G14" s="470">
        <v>-0.2</v>
      </c>
      <c r="H14" s="468">
        <v>2.7</v>
      </c>
      <c r="I14" s="468">
        <v>2.7</v>
      </c>
      <c r="J14" s="468">
        <v>0</v>
      </c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15.6" customHeight="1" x14ac:dyDescent="0.2">
      <c r="A15" s="467" t="s">
        <v>86</v>
      </c>
      <c r="B15" s="468">
        <v>2.5</v>
      </c>
      <c r="C15" s="468">
        <v>2.5</v>
      </c>
      <c r="D15" s="468">
        <v>0</v>
      </c>
      <c r="E15" s="469">
        <v>2677</v>
      </c>
      <c r="F15" s="469">
        <v>2629</v>
      </c>
      <c r="G15" s="470">
        <v>-1.8</v>
      </c>
      <c r="H15" s="468">
        <v>6.7</v>
      </c>
      <c r="I15" s="468">
        <v>6.6</v>
      </c>
      <c r="J15" s="468">
        <v>-1.5</v>
      </c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5.6" customHeight="1" x14ac:dyDescent="0.2">
      <c r="A16" s="474" t="s">
        <v>87</v>
      </c>
      <c r="B16" s="475">
        <v>370</v>
      </c>
      <c r="C16" s="475">
        <v>360.4</v>
      </c>
      <c r="D16" s="475">
        <v>-2.6</v>
      </c>
      <c r="E16" s="476">
        <v>615.68297297297295</v>
      </c>
      <c r="F16" s="476">
        <v>792.20921198668157</v>
      </c>
      <c r="G16" s="475">
        <v>28.7</v>
      </c>
      <c r="H16" s="475">
        <v>227.8</v>
      </c>
      <c r="I16" s="475">
        <v>285.5</v>
      </c>
      <c r="J16" s="475">
        <v>25.3</v>
      </c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15.6" hidden="1" customHeight="1" x14ac:dyDescent="0.2">
      <c r="A17" s="467" t="s">
        <v>88</v>
      </c>
      <c r="B17" s="468">
        <v>0</v>
      </c>
      <c r="C17" s="468">
        <v>0</v>
      </c>
      <c r="D17" s="468">
        <v>0</v>
      </c>
      <c r="E17" s="469">
        <v>0</v>
      </c>
      <c r="F17" s="469">
        <v>0</v>
      </c>
      <c r="G17" s="470">
        <v>0</v>
      </c>
      <c r="H17" s="468">
        <v>0</v>
      </c>
      <c r="I17" s="468">
        <v>0</v>
      </c>
      <c r="J17" s="468">
        <v>0</v>
      </c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15.6" hidden="1" customHeight="1" x14ac:dyDescent="0.2">
      <c r="A18" s="467" t="s">
        <v>89</v>
      </c>
      <c r="B18" s="468">
        <v>0</v>
      </c>
      <c r="C18" s="468">
        <v>0</v>
      </c>
      <c r="D18" s="468">
        <v>0</v>
      </c>
      <c r="E18" s="469">
        <v>0</v>
      </c>
      <c r="F18" s="469">
        <v>0</v>
      </c>
      <c r="G18" s="470">
        <v>0</v>
      </c>
      <c r="H18" s="468">
        <v>0</v>
      </c>
      <c r="I18" s="468">
        <v>0</v>
      </c>
      <c r="J18" s="468">
        <v>0</v>
      </c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5.6" customHeight="1" x14ac:dyDescent="0.2">
      <c r="A19" s="467" t="s">
        <v>90</v>
      </c>
      <c r="B19" s="468">
        <v>4.9000000000000004</v>
      </c>
      <c r="C19" s="468">
        <v>4.7</v>
      </c>
      <c r="D19" s="468">
        <v>-4.0999999999999996</v>
      </c>
      <c r="E19" s="469">
        <v>671</v>
      </c>
      <c r="F19" s="469">
        <v>669</v>
      </c>
      <c r="G19" s="470">
        <v>-0.3</v>
      </c>
      <c r="H19" s="468">
        <v>3.3</v>
      </c>
      <c r="I19" s="468">
        <v>3.1</v>
      </c>
      <c r="J19" s="468">
        <v>-6.1</v>
      </c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15.6" hidden="1" customHeight="1" x14ac:dyDescent="0.2">
      <c r="A20" s="467" t="s">
        <v>91</v>
      </c>
      <c r="B20" s="468">
        <v>0</v>
      </c>
      <c r="C20" s="468">
        <v>0</v>
      </c>
      <c r="D20" s="468">
        <v>0</v>
      </c>
      <c r="E20" s="469">
        <v>0</v>
      </c>
      <c r="F20" s="469">
        <v>0</v>
      </c>
      <c r="G20" s="470">
        <v>0</v>
      </c>
      <c r="H20" s="468">
        <v>0</v>
      </c>
      <c r="I20" s="468">
        <v>0</v>
      </c>
      <c r="J20" s="468">
        <v>0</v>
      </c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5.6" customHeight="1" x14ac:dyDescent="0.2">
      <c r="A21" s="467" t="s">
        <v>92</v>
      </c>
      <c r="B21" s="468">
        <v>23.9</v>
      </c>
      <c r="C21" s="468">
        <v>24.9</v>
      </c>
      <c r="D21" s="468">
        <v>4.2</v>
      </c>
      <c r="E21" s="469">
        <v>315</v>
      </c>
      <c r="F21" s="469">
        <v>592</v>
      </c>
      <c r="G21" s="470">
        <v>87.9</v>
      </c>
      <c r="H21" s="468">
        <v>7.5</v>
      </c>
      <c r="I21" s="468">
        <v>14.7</v>
      </c>
      <c r="J21" s="468">
        <v>96</v>
      </c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15.6" customHeight="1" x14ac:dyDescent="0.2">
      <c r="A22" s="467" t="s">
        <v>93</v>
      </c>
      <c r="B22" s="468">
        <v>81.099999999999994</v>
      </c>
      <c r="C22" s="468">
        <v>79.3</v>
      </c>
      <c r="D22" s="468">
        <v>-2.2000000000000002</v>
      </c>
      <c r="E22" s="469">
        <v>759.85203452527753</v>
      </c>
      <c r="F22" s="469">
        <v>638.87515762925591</v>
      </c>
      <c r="G22" s="470">
        <v>-15.9</v>
      </c>
      <c r="H22" s="468">
        <v>61.6</v>
      </c>
      <c r="I22" s="468">
        <v>50.7</v>
      </c>
      <c r="J22" s="468">
        <v>-17.7</v>
      </c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5.6" customHeight="1" x14ac:dyDescent="0.2">
      <c r="A23" s="467" t="s">
        <v>94</v>
      </c>
      <c r="B23" s="468">
        <v>25.9</v>
      </c>
      <c r="C23" s="468">
        <v>25.9</v>
      </c>
      <c r="D23" s="468">
        <v>0</v>
      </c>
      <c r="E23" s="469">
        <v>653.00000000000011</v>
      </c>
      <c r="F23" s="469">
        <v>482</v>
      </c>
      <c r="G23" s="470">
        <v>-26.2</v>
      </c>
      <c r="H23" s="468">
        <v>16.899999999999999</v>
      </c>
      <c r="I23" s="468">
        <v>12.5</v>
      </c>
      <c r="J23" s="468">
        <v>-26</v>
      </c>
      <c r="K23" s="22"/>
      <c r="L23" s="22"/>
      <c r="M23" s="22"/>
      <c r="N23" s="22"/>
      <c r="O23" s="22"/>
      <c r="P23" s="22"/>
      <c r="Q23" s="22"/>
      <c r="R23" s="22"/>
      <c r="S23" s="22"/>
    </row>
    <row r="24" spans="1:19" ht="15.6" customHeight="1" x14ac:dyDescent="0.2">
      <c r="A24" s="467" t="s">
        <v>95</v>
      </c>
      <c r="B24" s="468">
        <v>3.7</v>
      </c>
      <c r="C24" s="468">
        <v>3.7</v>
      </c>
      <c r="D24" s="468">
        <v>0</v>
      </c>
      <c r="E24" s="469">
        <v>448</v>
      </c>
      <c r="F24" s="469">
        <v>727.99999999999989</v>
      </c>
      <c r="G24" s="470">
        <v>62.5</v>
      </c>
      <c r="H24" s="468">
        <v>1.7</v>
      </c>
      <c r="I24" s="468">
        <v>2.7</v>
      </c>
      <c r="J24" s="468">
        <v>58.8</v>
      </c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5.6" customHeight="1" x14ac:dyDescent="0.2">
      <c r="A25" s="467" t="s">
        <v>96</v>
      </c>
      <c r="B25" s="468">
        <v>230.5</v>
      </c>
      <c r="C25" s="468">
        <v>221.9</v>
      </c>
      <c r="D25" s="468">
        <v>-3.7</v>
      </c>
      <c r="E25" s="469">
        <v>593.45770065075919</v>
      </c>
      <c r="F25" s="469">
        <v>909.3596214511042</v>
      </c>
      <c r="G25" s="470">
        <v>53.2</v>
      </c>
      <c r="H25" s="468">
        <v>136.80000000000001</v>
      </c>
      <c r="I25" s="468">
        <v>201.8</v>
      </c>
      <c r="J25" s="468">
        <v>47.5</v>
      </c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5.6" customHeight="1" x14ac:dyDescent="0.2">
      <c r="A26" s="474" t="s">
        <v>97</v>
      </c>
      <c r="B26" s="475">
        <v>251.90000000000003</v>
      </c>
      <c r="C26" s="475">
        <v>201.4</v>
      </c>
      <c r="D26" s="475">
        <v>-20</v>
      </c>
      <c r="E26" s="476">
        <v>2390.6982929734017</v>
      </c>
      <c r="F26" s="476">
        <v>2582.3972194637536</v>
      </c>
      <c r="G26" s="475">
        <v>8</v>
      </c>
      <c r="H26" s="475">
        <v>602.29999999999995</v>
      </c>
      <c r="I26" s="475">
        <v>520.09999999999991</v>
      </c>
      <c r="J26" s="475">
        <v>-13.6</v>
      </c>
      <c r="K26" s="22"/>
      <c r="L26" s="22"/>
      <c r="M26" s="22"/>
      <c r="N26" s="22"/>
      <c r="O26" s="22"/>
      <c r="P26" s="22"/>
      <c r="Q26" s="22"/>
      <c r="R26" s="22"/>
      <c r="S26" s="22"/>
    </row>
    <row r="27" spans="1:19" ht="15.6" customHeight="1" x14ac:dyDescent="0.2">
      <c r="A27" s="467" t="s">
        <v>98</v>
      </c>
      <c r="B27" s="468">
        <v>94.2</v>
      </c>
      <c r="C27" s="468">
        <v>82.199999999999989</v>
      </c>
      <c r="D27" s="468">
        <v>-12.7</v>
      </c>
      <c r="E27" s="469">
        <v>2148.1029723991505</v>
      </c>
      <c r="F27" s="469">
        <v>2265.1046228710461</v>
      </c>
      <c r="G27" s="470">
        <v>5.4</v>
      </c>
      <c r="H27" s="468">
        <v>202.4</v>
      </c>
      <c r="I27" s="468">
        <v>186.2</v>
      </c>
      <c r="J27" s="468">
        <v>-8</v>
      </c>
      <c r="K27" s="22"/>
      <c r="L27" s="22"/>
      <c r="M27" s="22"/>
      <c r="N27" s="22"/>
      <c r="O27" s="22"/>
      <c r="P27" s="22"/>
      <c r="Q27" s="22"/>
      <c r="R27" s="22"/>
      <c r="S27" s="22"/>
    </row>
    <row r="28" spans="1:19" ht="15.6" customHeight="1" x14ac:dyDescent="0.2">
      <c r="A28" s="467" t="s">
        <v>99</v>
      </c>
      <c r="B28" s="468">
        <v>12.9</v>
      </c>
      <c r="C28" s="468">
        <v>6.6000000000000005</v>
      </c>
      <c r="D28" s="468">
        <v>-48.8</v>
      </c>
      <c r="E28" s="469">
        <v>544.65116279069764</v>
      </c>
      <c r="F28" s="469">
        <v>2112.121212121212</v>
      </c>
      <c r="G28" s="470">
        <v>287.8</v>
      </c>
      <c r="H28" s="468">
        <v>7.1</v>
      </c>
      <c r="I28" s="468">
        <v>13.9</v>
      </c>
      <c r="J28" s="468">
        <v>95.8</v>
      </c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15.6" customHeight="1" x14ac:dyDescent="0.2">
      <c r="A29" s="467" t="s">
        <v>100</v>
      </c>
      <c r="B29" s="468">
        <v>131.5</v>
      </c>
      <c r="C29" s="468">
        <v>99.7</v>
      </c>
      <c r="D29" s="468">
        <v>-24.2</v>
      </c>
      <c r="E29" s="469">
        <v>2706.0684410646386</v>
      </c>
      <c r="F29" s="469">
        <v>2845.0351053159479</v>
      </c>
      <c r="G29" s="470">
        <v>5.0999999999999996</v>
      </c>
      <c r="H29" s="468">
        <v>355.8</v>
      </c>
      <c r="I29" s="468">
        <v>283.7</v>
      </c>
      <c r="J29" s="468">
        <v>-20.3</v>
      </c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5.6" customHeight="1" x14ac:dyDescent="0.2">
      <c r="A30" s="467" t="s">
        <v>101</v>
      </c>
      <c r="B30" s="468">
        <v>13.3</v>
      </c>
      <c r="C30" s="468">
        <v>12.9</v>
      </c>
      <c r="D30" s="468">
        <v>-3</v>
      </c>
      <c r="E30" s="469">
        <v>2781.3233082706765</v>
      </c>
      <c r="F30" s="469">
        <v>2814.9767441860463</v>
      </c>
      <c r="G30" s="470">
        <v>1.2</v>
      </c>
      <c r="H30" s="468">
        <v>37</v>
      </c>
      <c r="I30" s="468">
        <v>36.299999999999997</v>
      </c>
      <c r="J30" s="468">
        <v>-1.9</v>
      </c>
      <c r="K30" s="22"/>
      <c r="L30" s="22"/>
      <c r="M30" s="22"/>
      <c r="N30" s="22"/>
      <c r="O30" s="22"/>
      <c r="P30" s="22"/>
      <c r="Q30" s="22"/>
      <c r="R30" s="22"/>
      <c r="S30" s="22"/>
    </row>
    <row r="31" spans="1:19" ht="15.6" customHeight="1" x14ac:dyDescent="0.2">
      <c r="A31" s="474" t="s">
        <v>102</v>
      </c>
      <c r="B31" s="475">
        <v>387.5</v>
      </c>
      <c r="C31" s="475">
        <v>384.1</v>
      </c>
      <c r="D31" s="475">
        <v>-0.9</v>
      </c>
      <c r="E31" s="476">
        <v>1783.4165161290323</v>
      </c>
      <c r="F31" s="476">
        <v>1765.4876334287947</v>
      </c>
      <c r="G31" s="475">
        <v>-1</v>
      </c>
      <c r="H31" s="475">
        <v>691</v>
      </c>
      <c r="I31" s="475">
        <v>678.1</v>
      </c>
      <c r="J31" s="475">
        <v>-1.9</v>
      </c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5.6" customHeight="1" x14ac:dyDescent="0.2">
      <c r="A32" s="467" t="s">
        <v>103</v>
      </c>
      <c r="B32" s="468">
        <v>295</v>
      </c>
      <c r="C32" s="468">
        <v>291.60000000000002</v>
      </c>
      <c r="D32" s="468">
        <v>-1.2</v>
      </c>
      <c r="E32" s="469">
        <v>1721.9945762711866</v>
      </c>
      <c r="F32" s="469">
        <v>1685.0346364883403</v>
      </c>
      <c r="G32" s="470">
        <v>-2.1</v>
      </c>
      <c r="H32" s="468">
        <v>508</v>
      </c>
      <c r="I32" s="468">
        <v>491.4</v>
      </c>
      <c r="J32" s="468">
        <v>-3.3</v>
      </c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5.6" customHeight="1" x14ac:dyDescent="0.2">
      <c r="A33" s="467" t="s">
        <v>104</v>
      </c>
      <c r="B33" s="468">
        <v>9.8999999999999986</v>
      </c>
      <c r="C33" s="468">
        <v>9.9</v>
      </c>
      <c r="D33" s="468">
        <v>0</v>
      </c>
      <c r="E33" s="469">
        <v>990.45454545454561</v>
      </c>
      <c r="F33" s="469">
        <v>1012.89898989899</v>
      </c>
      <c r="G33" s="470">
        <v>2.2999999999999998</v>
      </c>
      <c r="H33" s="468">
        <v>9.8000000000000007</v>
      </c>
      <c r="I33" s="468">
        <v>10</v>
      </c>
      <c r="J33" s="468">
        <v>2</v>
      </c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15.6" hidden="1" customHeight="1" x14ac:dyDescent="0.2">
      <c r="A34" s="467" t="s">
        <v>105</v>
      </c>
      <c r="B34" s="468">
        <v>0</v>
      </c>
      <c r="C34" s="468">
        <v>0</v>
      </c>
      <c r="D34" s="468">
        <v>0</v>
      </c>
      <c r="E34" s="469">
        <v>0</v>
      </c>
      <c r="F34" s="469">
        <v>0</v>
      </c>
      <c r="G34" s="470">
        <v>0</v>
      </c>
      <c r="H34" s="468">
        <v>0</v>
      </c>
      <c r="I34" s="468">
        <v>0</v>
      </c>
      <c r="J34" s="468">
        <v>0</v>
      </c>
      <c r="K34" s="22"/>
      <c r="L34" s="22"/>
      <c r="M34" s="22"/>
      <c r="N34" s="22"/>
      <c r="O34" s="22"/>
      <c r="P34" s="22"/>
      <c r="Q34" s="22"/>
      <c r="R34" s="22"/>
      <c r="S34" s="22"/>
    </row>
    <row r="35" spans="1:19" ht="15.6" customHeight="1" x14ac:dyDescent="0.2">
      <c r="A35" s="467" t="s">
        <v>106</v>
      </c>
      <c r="B35" s="468">
        <v>82.600000000000009</v>
      </c>
      <c r="C35" s="468">
        <v>82.600000000000009</v>
      </c>
      <c r="D35" s="468">
        <v>0</v>
      </c>
      <c r="E35" s="469">
        <v>2097.8208232445518</v>
      </c>
      <c r="F35" s="469">
        <v>2139.7094430992734</v>
      </c>
      <c r="G35" s="470">
        <v>2</v>
      </c>
      <c r="H35" s="468">
        <v>173.20000000000002</v>
      </c>
      <c r="I35" s="468">
        <v>176.70000000000002</v>
      </c>
      <c r="J35" s="468">
        <v>2</v>
      </c>
      <c r="K35" s="22"/>
      <c r="L35" s="22"/>
      <c r="M35" s="22"/>
      <c r="N35" s="22"/>
      <c r="O35" s="22"/>
      <c r="P35" s="22"/>
      <c r="Q35" s="22"/>
      <c r="R35" s="22"/>
      <c r="S35" s="22"/>
    </row>
    <row r="36" spans="1:19" ht="15.6" customHeight="1" x14ac:dyDescent="0.2">
      <c r="A36" s="474" t="s">
        <v>107</v>
      </c>
      <c r="B36" s="475">
        <v>191.6</v>
      </c>
      <c r="C36" s="475">
        <v>193.69999999999996</v>
      </c>
      <c r="D36" s="475">
        <v>1.1000000000000001</v>
      </c>
      <c r="E36" s="476">
        <v>1352.747912317328</v>
      </c>
      <c r="F36" s="476">
        <v>1804.2669075890556</v>
      </c>
      <c r="G36" s="475">
        <v>33.4</v>
      </c>
      <c r="H36" s="475">
        <v>259.20000000000005</v>
      </c>
      <c r="I36" s="475">
        <v>349.5</v>
      </c>
      <c r="J36" s="475">
        <v>34.799999999999997</v>
      </c>
      <c r="K36" s="22"/>
      <c r="L36" s="22"/>
      <c r="M36" s="22"/>
      <c r="N36" s="22"/>
      <c r="O36" s="22"/>
      <c r="P36" s="22"/>
      <c r="Q36" s="22"/>
      <c r="R36" s="22"/>
      <c r="S36" s="22"/>
    </row>
    <row r="37" spans="1:19" ht="15.6" customHeight="1" x14ac:dyDescent="0.2">
      <c r="A37" s="467" t="s">
        <v>108</v>
      </c>
      <c r="B37" s="468">
        <v>164.1</v>
      </c>
      <c r="C37" s="468">
        <v>168.89999999999998</v>
      </c>
      <c r="D37" s="468">
        <v>2.9</v>
      </c>
      <c r="E37" s="469">
        <v>1204.2498476538697</v>
      </c>
      <c r="F37" s="469">
        <v>1818.5985790408527</v>
      </c>
      <c r="G37" s="470">
        <v>51</v>
      </c>
      <c r="H37" s="468">
        <v>197.60000000000002</v>
      </c>
      <c r="I37" s="468">
        <v>307.2</v>
      </c>
      <c r="J37" s="468">
        <v>55.5</v>
      </c>
      <c r="K37" s="22"/>
      <c r="L37" s="22"/>
      <c r="M37" s="22"/>
      <c r="N37" s="22"/>
      <c r="O37" s="22"/>
      <c r="P37" s="22"/>
      <c r="Q37" s="22"/>
      <c r="R37" s="22"/>
      <c r="S37" s="22"/>
    </row>
    <row r="38" spans="1:19" ht="15.6" customHeight="1" x14ac:dyDescent="0.2">
      <c r="A38" s="467" t="s">
        <v>109</v>
      </c>
      <c r="B38" s="468">
        <v>15</v>
      </c>
      <c r="C38" s="468">
        <v>14.600000000000001</v>
      </c>
      <c r="D38" s="468">
        <v>-2.7</v>
      </c>
      <c r="E38" s="469">
        <v>2050.44</v>
      </c>
      <c r="F38" s="469">
        <v>1656.1232876712329</v>
      </c>
      <c r="G38" s="470">
        <v>-19.2</v>
      </c>
      <c r="H38" s="468">
        <v>30.8</v>
      </c>
      <c r="I38" s="468">
        <v>24.200000000000003</v>
      </c>
      <c r="J38" s="468">
        <v>-21.4</v>
      </c>
      <c r="K38" s="22"/>
      <c r="L38" s="22"/>
      <c r="M38" s="22"/>
      <c r="N38" s="22"/>
      <c r="O38" s="22"/>
      <c r="P38" s="22"/>
      <c r="Q38" s="22"/>
      <c r="R38" s="22"/>
      <c r="S38" s="22"/>
    </row>
    <row r="39" spans="1:19" ht="15.6" customHeight="1" x14ac:dyDescent="0.2">
      <c r="A39" s="467" t="s">
        <v>110</v>
      </c>
      <c r="B39" s="468">
        <v>12.5</v>
      </c>
      <c r="C39" s="468">
        <v>10.199999999999999</v>
      </c>
      <c r="D39" s="468">
        <v>-18.399999999999999</v>
      </c>
      <c r="E39" s="469">
        <v>2465</v>
      </c>
      <c r="F39" s="469">
        <v>1779</v>
      </c>
      <c r="G39" s="470">
        <v>-27.8</v>
      </c>
      <c r="H39" s="468">
        <v>30.8</v>
      </c>
      <c r="I39" s="468">
        <v>18.100000000000001</v>
      </c>
      <c r="J39" s="468">
        <v>-41.2</v>
      </c>
      <c r="K39" s="22"/>
      <c r="L39" s="22"/>
      <c r="M39" s="22"/>
      <c r="N39" s="22"/>
      <c r="O39" s="22"/>
      <c r="P39" s="22"/>
      <c r="Q39" s="22"/>
      <c r="R39" s="22"/>
      <c r="S39" s="22"/>
    </row>
    <row r="40" spans="1:19" ht="15.6" customHeight="1" x14ac:dyDescent="0.2">
      <c r="A40" s="474" t="s">
        <v>111</v>
      </c>
      <c r="B40" s="475">
        <v>381</v>
      </c>
      <c r="C40" s="475">
        <v>371.59999999999997</v>
      </c>
      <c r="D40" s="475">
        <v>-2.5</v>
      </c>
      <c r="E40" s="476">
        <v>635.6152230971129</v>
      </c>
      <c r="F40" s="476">
        <v>806.4588266953715</v>
      </c>
      <c r="G40" s="475">
        <v>26.9</v>
      </c>
      <c r="H40" s="475">
        <v>242.20000000000002</v>
      </c>
      <c r="I40" s="475">
        <v>299.7</v>
      </c>
      <c r="J40" s="475">
        <v>23.7</v>
      </c>
      <c r="K40" s="22"/>
      <c r="L40" s="22"/>
      <c r="M40" s="22"/>
      <c r="N40" s="22"/>
      <c r="O40" s="22"/>
      <c r="P40" s="22"/>
      <c r="Q40" s="22"/>
      <c r="R40" s="22"/>
      <c r="S40" s="22"/>
    </row>
    <row r="41" spans="1:19" ht="15.6" customHeight="1" x14ac:dyDescent="0.2">
      <c r="A41" s="533" t="s">
        <v>112</v>
      </c>
      <c r="B41" s="540">
        <v>831.00000000000011</v>
      </c>
      <c r="C41" s="540">
        <v>779.19999999999993</v>
      </c>
      <c r="D41" s="540">
        <v>-6.2</v>
      </c>
      <c r="E41" s="541">
        <v>1868.2037304452465</v>
      </c>
      <c r="F41" s="541">
        <v>1986.2745123203288</v>
      </c>
      <c r="G41" s="540">
        <v>6.3</v>
      </c>
      <c r="H41" s="540">
        <v>1552.5</v>
      </c>
      <c r="I41" s="540">
        <v>1547.6999999999998</v>
      </c>
      <c r="J41" s="540">
        <v>-0.3</v>
      </c>
      <c r="K41" s="22"/>
      <c r="L41" s="22"/>
      <c r="M41" s="22"/>
      <c r="N41" s="22"/>
      <c r="O41" s="22"/>
      <c r="P41" s="22"/>
      <c r="Q41" s="22"/>
      <c r="R41" s="22"/>
      <c r="S41" s="22"/>
    </row>
    <row r="42" spans="1:19" ht="15.6" customHeight="1" x14ac:dyDescent="0.2">
      <c r="A42" s="537" t="s">
        <v>58</v>
      </c>
      <c r="B42" s="538">
        <v>1212</v>
      </c>
      <c r="C42" s="538">
        <v>1150.8</v>
      </c>
      <c r="D42" s="538">
        <v>-5</v>
      </c>
      <c r="E42" s="539">
        <v>1480.7316006600661</v>
      </c>
      <c r="F42" s="539">
        <v>1605.3051790059092</v>
      </c>
      <c r="G42" s="538">
        <v>8.4</v>
      </c>
      <c r="H42" s="538">
        <v>1794.7</v>
      </c>
      <c r="I42" s="538">
        <v>1847.3999999999999</v>
      </c>
      <c r="J42" s="538">
        <v>2.9</v>
      </c>
      <c r="K42" s="22"/>
      <c r="L42" s="22"/>
      <c r="M42" s="22"/>
      <c r="N42" s="22"/>
      <c r="O42" s="22"/>
      <c r="P42" s="22"/>
      <c r="Q42" s="22"/>
      <c r="R42" s="22"/>
      <c r="S42" s="22"/>
    </row>
    <row r="43" spans="1:19" ht="15.6" customHeight="1" x14ac:dyDescent="0.2">
      <c r="A43" s="17" t="s">
        <v>5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ht="15.6" customHeight="1" x14ac:dyDescent="0.2">
      <c r="A44" s="17" t="s">
        <v>6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ht="20.100000000000001" customHeigh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ht="20.100000000000001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ht="20.100000000000001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ht="20.100000000000001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ht="20.100000000000001" customHeight="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ht="20.100000000000001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ht="20.100000000000001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19" ht="20.100000000000001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ht="20.100000000000001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56"/>
  <sheetViews>
    <sheetView zoomScale="90" zoomScaleNormal="90" workbookViewId="0">
      <pane xSplit="1" ySplit="7" topLeftCell="B8" activePane="bottomRight" state="frozen"/>
      <selection pane="topRight"/>
      <selection pane="bottomLeft"/>
      <selection pane="bottomRight" sqref="A1:J44"/>
    </sheetView>
  </sheetViews>
  <sheetFormatPr defaultColWidth="11.42578125" defaultRowHeight="20.100000000000001" customHeight="1" x14ac:dyDescent="0.2"/>
  <cols>
    <col min="1" max="1" width="23.5703125" style="1" customWidth="1"/>
    <col min="2" max="2" width="16.140625" style="1" customWidth="1"/>
    <col min="3" max="3" width="14.5703125" style="1" customWidth="1"/>
    <col min="4" max="5" width="12.85546875" style="1" customWidth="1"/>
    <col min="6" max="6" width="13.140625" style="1" customWidth="1"/>
    <col min="7" max="7" width="10.85546875" style="1" customWidth="1"/>
    <col min="8" max="9" width="11.28515625" style="1" customWidth="1"/>
    <col min="10" max="10" width="12.28515625" style="1" customWidth="1"/>
    <col min="11" max="236" width="11.42578125" style="1" customWidth="1"/>
  </cols>
  <sheetData>
    <row r="1" spans="1:18" ht="35.25" customHeight="1" x14ac:dyDescent="0.2">
      <c r="A1" s="686"/>
      <c r="B1" s="686"/>
      <c r="C1" s="686"/>
      <c r="D1" s="686"/>
      <c r="E1" s="686"/>
      <c r="F1" s="686"/>
      <c r="G1" s="686"/>
      <c r="H1" s="686"/>
      <c r="I1" s="686"/>
      <c r="J1" s="686"/>
      <c r="K1" s="190"/>
      <c r="L1" s="190"/>
      <c r="M1" s="190"/>
      <c r="N1" s="190"/>
      <c r="O1" s="190"/>
      <c r="P1" s="190"/>
      <c r="Q1" s="190"/>
      <c r="R1" s="190"/>
    </row>
    <row r="2" spans="1:18" ht="15.6" customHeight="1" x14ac:dyDescent="0.2">
      <c r="A2" s="686"/>
      <c r="B2" s="686"/>
      <c r="C2" s="686"/>
      <c r="D2" s="686"/>
      <c r="E2" s="686"/>
      <c r="F2" s="686"/>
      <c r="G2" s="686"/>
      <c r="H2" s="686"/>
      <c r="I2" s="686"/>
      <c r="J2" s="686"/>
      <c r="K2" s="18"/>
      <c r="L2" s="18"/>
      <c r="M2" s="18"/>
      <c r="N2" s="18"/>
      <c r="O2" s="18"/>
      <c r="P2" s="18"/>
      <c r="Q2" s="18"/>
      <c r="R2" s="18"/>
    </row>
    <row r="3" spans="1:18" ht="15.6" customHeight="1" x14ac:dyDescent="0.2">
      <c r="A3" s="686"/>
      <c r="B3" s="686"/>
      <c r="C3" s="686"/>
      <c r="D3" s="686"/>
      <c r="E3" s="686"/>
      <c r="F3" s="686"/>
      <c r="G3" s="686"/>
      <c r="H3" s="686"/>
      <c r="I3" s="686"/>
      <c r="J3" s="686"/>
      <c r="K3" s="18"/>
      <c r="L3" s="18"/>
      <c r="M3" s="18"/>
      <c r="N3" s="18"/>
      <c r="O3" s="18"/>
      <c r="P3" s="18"/>
      <c r="Q3" s="18"/>
      <c r="R3" s="18"/>
    </row>
    <row r="4" spans="1:18" ht="15.6" customHeight="1" x14ac:dyDescent="0.2">
      <c r="A4" s="686"/>
      <c r="B4" s="686"/>
      <c r="C4" s="686"/>
      <c r="D4" s="686"/>
      <c r="E4" s="686"/>
      <c r="F4" s="686"/>
      <c r="G4" s="686"/>
      <c r="H4" s="686"/>
      <c r="I4" s="686"/>
      <c r="J4" s="686"/>
      <c r="K4" s="22"/>
      <c r="L4" s="22"/>
      <c r="M4" s="22"/>
      <c r="N4" s="22"/>
      <c r="O4" s="22"/>
      <c r="P4" s="22"/>
      <c r="Q4" s="22"/>
      <c r="R4" s="22"/>
    </row>
    <row r="5" spans="1:18" ht="20.100000000000001" customHeight="1" x14ac:dyDescent="0.2">
      <c r="A5" s="713" t="s">
        <v>65</v>
      </c>
      <c r="B5" s="715" t="s">
        <v>66</v>
      </c>
      <c r="C5" s="715"/>
      <c r="D5" s="715"/>
      <c r="E5" s="713" t="s">
        <v>67</v>
      </c>
      <c r="F5" s="713"/>
      <c r="G5" s="713"/>
      <c r="H5" s="715" t="s">
        <v>68</v>
      </c>
      <c r="I5" s="715"/>
      <c r="J5" s="715"/>
      <c r="K5" s="22"/>
      <c r="L5" s="22"/>
      <c r="M5" s="22"/>
      <c r="N5" s="22"/>
      <c r="O5" s="22"/>
      <c r="P5" s="22"/>
      <c r="Q5" s="22"/>
      <c r="R5" s="22"/>
    </row>
    <row r="6" spans="1:18" ht="20.100000000000001" customHeight="1" x14ac:dyDescent="0.2">
      <c r="A6" s="713"/>
      <c r="B6" s="219" t="s">
        <v>2</v>
      </c>
      <c r="C6" s="219" t="s">
        <v>4</v>
      </c>
      <c r="D6" s="219" t="s">
        <v>69</v>
      </c>
      <c r="E6" s="219" t="s">
        <v>2</v>
      </c>
      <c r="F6" s="219" t="s">
        <v>4</v>
      </c>
      <c r="G6" s="219" t="s">
        <v>69</v>
      </c>
      <c r="H6" s="219" t="s">
        <v>2</v>
      </c>
      <c r="I6" s="219" t="s">
        <v>4</v>
      </c>
      <c r="J6" s="219" t="s">
        <v>69</v>
      </c>
      <c r="K6" s="22"/>
      <c r="L6" s="22"/>
      <c r="M6" s="22"/>
      <c r="N6" s="22"/>
      <c r="O6" s="22"/>
      <c r="P6" s="22"/>
      <c r="Q6" s="22"/>
      <c r="R6" s="22"/>
    </row>
    <row r="7" spans="1:18" ht="20.100000000000001" customHeight="1" x14ac:dyDescent="0.2">
      <c r="A7" s="713"/>
      <c r="B7" s="219" t="s">
        <v>70</v>
      </c>
      <c r="C7" s="219" t="s">
        <v>71</v>
      </c>
      <c r="D7" s="219" t="s">
        <v>72</v>
      </c>
      <c r="E7" s="219" t="s">
        <v>73</v>
      </c>
      <c r="F7" s="219" t="s">
        <v>74</v>
      </c>
      <c r="G7" s="219" t="s">
        <v>75</v>
      </c>
      <c r="H7" s="219" t="s">
        <v>76</v>
      </c>
      <c r="I7" s="219" t="s">
        <v>77</v>
      </c>
      <c r="J7" s="219" t="s">
        <v>78</v>
      </c>
      <c r="K7" s="22"/>
      <c r="L7" s="22"/>
      <c r="M7" s="22"/>
      <c r="N7" s="22"/>
      <c r="O7" s="22"/>
      <c r="P7" s="22"/>
      <c r="Q7" s="22"/>
      <c r="R7" s="22"/>
    </row>
    <row r="8" spans="1:18" ht="15.6" hidden="1" customHeight="1" x14ac:dyDescent="0.2">
      <c r="A8" s="139" t="s">
        <v>79</v>
      </c>
      <c r="B8" s="253">
        <v>0</v>
      </c>
      <c r="C8" s="253">
        <v>0</v>
      </c>
      <c r="D8" s="253">
        <v>0</v>
      </c>
      <c r="E8" s="254">
        <v>0</v>
      </c>
      <c r="F8" s="254">
        <v>0</v>
      </c>
      <c r="G8" s="253">
        <v>0</v>
      </c>
      <c r="H8" s="253">
        <v>0</v>
      </c>
      <c r="I8" s="253">
        <v>0</v>
      </c>
      <c r="J8" s="253">
        <v>0</v>
      </c>
      <c r="K8" s="22"/>
      <c r="L8" s="22"/>
      <c r="M8" s="22"/>
      <c r="N8" s="22"/>
      <c r="O8" s="22"/>
      <c r="P8" s="22"/>
      <c r="Q8" s="22"/>
      <c r="R8" s="22"/>
    </row>
    <row r="9" spans="1:18" ht="15.6" hidden="1" customHeight="1" x14ac:dyDescent="0.2">
      <c r="A9" s="256" t="s">
        <v>80</v>
      </c>
      <c r="B9" s="257">
        <v>0</v>
      </c>
      <c r="C9" s="257">
        <v>0</v>
      </c>
      <c r="D9" s="257">
        <v>0</v>
      </c>
      <c r="E9" s="258">
        <v>0</v>
      </c>
      <c r="F9" s="258">
        <v>0</v>
      </c>
      <c r="G9" s="259">
        <v>0</v>
      </c>
      <c r="H9" s="257">
        <v>0</v>
      </c>
      <c r="I9" s="257">
        <v>0</v>
      </c>
      <c r="J9" s="257">
        <v>0</v>
      </c>
      <c r="K9" s="22"/>
      <c r="L9" s="22"/>
      <c r="M9" s="22"/>
      <c r="N9" s="22"/>
      <c r="O9" s="22"/>
      <c r="P9" s="22"/>
      <c r="Q9" s="22"/>
      <c r="R9" s="22"/>
    </row>
    <row r="10" spans="1:18" ht="15.6" hidden="1" customHeight="1" x14ac:dyDescent="0.2">
      <c r="A10" s="256" t="s">
        <v>81</v>
      </c>
      <c r="B10" s="257">
        <v>0</v>
      </c>
      <c r="C10" s="257">
        <v>0</v>
      </c>
      <c r="D10" s="257">
        <v>0</v>
      </c>
      <c r="E10" s="258">
        <v>0</v>
      </c>
      <c r="F10" s="258">
        <v>0</v>
      </c>
      <c r="G10" s="259">
        <v>0</v>
      </c>
      <c r="H10" s="257">
        <v>0</v>
      </c>
      <c r="I10" s="257">
        <v>0</v>
      </c>
      <c r="J10" s="257">
        <v>0</v>
      </c>
      <c r="K10" s="22"/>
      <c r="L10" s="22"/>
      <c r="M10" s="22"/>
      <c r="N10" s="22"/>
      <c r="O10" s="22"/>
      <c r="P10" s="22"/>
      <c r="Q10" s="22"/>
      <c r="R10" s="22"/>
    </row>
    <row r="11" spans="1:18" ht="15.6" hidden="1" customHeight="1" x14ac:dyDescent="0.2">
      <c r="A11" s="256" t="s">
        <v>82</v>
      </c>
      <c r="B11" s="257">
        <v>0</v>
      </c>
      <c r="C11" s="257">
        <v>0</v>
      </c>
      <c r="D11" s="257">
        <v>0</v>
      </c>
      <c r="E11" s="258">
        <v>0</v>
      </c>
      <c r="F11" s="258">
        <v>0</v>
      </c>
      <c r="G11" s="259">
        <v>0</v>
      </c>
      <c r="H11" s="257">
        <v>0</v>
      </c>
      <c r="I11" s="257">
        <v>0</v>
      </c>
      <c r="J11" s="257">
        <v>0</v>
      </c>
      <c r="K11" s="22"/>
      <c r="L11" s="22"/>
      <c r="M11" s="22"/>
      <c r="N11" s="22"/>
      <c r="O11" s="22"/>
      <c r="P11" s="22"/>
      <c r="Q11" s="22"/>
      <c r="R11" s="22"/>
    </row>
    <row r="12" spans="1:18" ht="15.6" hidden="1" customHeight="1" x14ac:dyDescent="0.2">
      <c r="A12" s="256" t="s">
        <v>83</v>
      </c>
      <c r="B12" s="257">
        <v>0</v>
      </c>
      <c r="C12" s="257">
        <v>0</v>
      </c>
      <c r="D12" s="257">
        <v>0</v>
      </c>
      <c r="E12" s="258">
        <v>0</v>
      </c>
      <c r="F12" s="258">
        <v>0</v>
      </c>
      <c r="G12" s="259">
        <v>0</v>
      </c>
      <c r="H12" s="257">
        <v>0</v>
      </c>
      <c r="I12" s="257">
        <v>0</v>
      </c>
      <c r="J12" s="257">
        <v>0</v>
      </c>
      <c r="K12" s="22"/>
      <c r="L12" s="22"/>
      <c r="M12" s="22"/>
      <c r="N12" s="22"/>
      <c r="O12" s="22"/>
      <c r="P12" s="22"/>
      <c r="Q12" s="22"/>
      <c r="R12" s="22"/>
    </row>
    <row r="13" spans="1:18" ht="15.6" hidden="1" customHeight="1" x14ac:dyDescent="0.2">
      <c r="A13" s="256" t="s">
        <v>84</v>
      </c>
      <c r="B13" s="257">
        <v>0</v>
      </c>
      <c r="C13" s="257">
        <v>0</v>
      </c>
      <c r="D13" s="257">
        <v>0</v>
      </c>
      <c r="E13" s="258">
        <v>0</v>
      </c>
      <c r="F13" s="258">
        <v>0</v>
      </c>
      <c r="G13" s="259">
        <v>0</v>
      </c>
      <c r="H13" s="257">
        <v>0</v>
      </c>
      <c r="I13" s="257">
        <v>0</v>
      </c>
      <c r="J13" s="257">
        <v>0</v>
      </c>
      <c r="K13" s="22"/>
      <c r="L13" s="22"/>
      <c r="M13" s="22"/>
      <c r="N13" s="22"/>
      <c r="O13" s="22"/>
      <c r="P13" s="22"/>
      <c r="Q13" s="22"/>
      <c r="R13" s="22"/>
    </row>
    <row r="14" spans="1:18" ht="15.6" hidden="1" customHeight="1" x14ac:dyDescent="0.2">
      <c r="A14" s="256" t="s">
        <v>85</v>
      </c>
      <c r="B14" s="257">
        <v>0</v>
      </c>
      <c r="C14" s="257">
        <v>0</v>
      </c>
      <c r="D14" s="257">
        <v>0</v>
      </c>
      <c r="E14" s="258">
        <v>0</v>
      </c>
      <c r="F14" s="258">
        <v>0</v>
      </c>
      <c r="G14" s="259">
        <v>0</v>
      </c>
      <c r="H14" s="257">
        <v>0</v>
      </c>
      <c r="I14" s="257">
        <v>0</v>
      </c>
      <c r="J14" s="257">
        <v>0</v>
      </c>
      <c r="K14" s="22"/>
      <c r="L14" s="22"/>
      <c r="M14" s="22"/>
      <c r="N14" s="22"/>
      <c r="O14" s="22"/>
      <c r="P14" s="22"/>
      <c r="Q14" s="22"/>
      <c r="R14" s="22"/>
    </row>
    <row r="15" spans="1:18" ht="15.6" hidden="1" customHeight="1" x14ac:dyDescent="0.2">
      <c r="A15" s="260" t="s">
        <v>86</v>
      </c>
      <c r="B15" s="261">
        <v>0</v>
      </c>
      <c r="C15" s="261">
        <v>0</v>
      </c>
      <c r="D15" s="261">
        <v>0</v>
      </c>
      <c r="E15" s="262">
        <v>0</v>
      </c>
      <c r="F15" s="262">
        <v>0</v>
      </c>
      <c r="G15" s="263">
        <v>0</v>
      </c>
      <c r="H15" s="261">
        <v>0</v>
      </c>
      <c r="I15" s="261">
        <v>0</v>
      </c>
      <c r="J15" s="261">
        <v>0</v>
      </c>
      <c r="K15" s="22"/>
      <c r="L15" s="22"/>
      <c r="M15" s="22"/>
      <c r="N15" s="22"/>
      <c r="O15" s="22"/>
      <c r="P15" s="22"/>
      <c r="Q15" s="22"/>
      <c r="R15" s="22"/>
    </row>
    <row r="16" spans="1:18" ht="15.6" customHeight="1" x14ac:dyDescent="0.2">
      <c r="A16" s="474" t="s">
        <v>87</v>
      </c>
      <c r="B16" s="475">
        <v>18.8</v>
      </c>
      <c r="C16" s="475">
        <v>18.2</v>
      </c>
      <c r="D16" s="475">
        <v>-3.2</v>
      </c>
      <c r="E16" s="476">
        <v>627.10638297872333</v>
      </c>
      <c r="F16" s="476">
        <v>582.19780219780228</v>
      </c>
      <c r="G16" s="475">
        <v>-7.2</v>
      </c>
      <c r="H16" s="475">
        <v>11.799999999999999</v>
      </c>
      <c r="I16" s="475">
        <v>10.6</v>
      </c>
      <c r="J16" s="475">
        <v>-10.199999999999999</v>
      </c>
      <c r="K16" s="22"/>
      <c r="L16" s="22"/>
      <c r="M16" s="22"/>
      <c r="N16" s="22"/>
      <c r="O16" s="22"/>
      <c r="P16" s="22"/>
      <c r="Q16" s="22"/>
      <c r="R16" s="22"/>
    </row>
    <row r="17" spans="1:18" ht="15.6" hidden="1" customHeight="1" x14ac:dyDescent="0.2">
      <c r="A17" s="467" t="s">
        <v>88</v>
      </c>
      <c r="B17" s="468">
        <v>0</v>
      </c>
      <c r="C17" s="468">
        <v>0</v>
      </c>
      <c r="D17" s="468">
        <v>0</v>
      </c>
      <c r="E17" s="469">
        <v>0</v>
      </c>
      <c r="F17" s="469">
        <v>0</v>
      </c>
      <c r="G17" s="470">
        <v>0</v>
      </c>
      <c r="H17" s="468">
        <v>0</v>
      </c>
      <c r="I17" s="468">
        <v>0</v>
      </c>
      <c r="J17" s="468">
        <v>0</v>
      </c>
      <c r="K17" s="22"/>
      <c r="L17" s="22"/>
      <c r="M17" s="22"/>
      <c r="N17" s="22"/>
      <c r="O17" s="22"/>
      <c r="P17" s="22"/>
      <c r="Q17" s="22"/>
      <c r="R17" s="22"/>
    </row>
    <row r="18" spans="1:18" ht="15.6" hidden="1" customHeight="1" x14ac:dyDescent="0.2">
      <c r="A18" s="467" t="s">
        <v>89</v>
      </c>
      <c r="B18" s="468">
        <v>0</v>
      </c>
      <c r="C18" s="468">
        <v>0</v>
      </c>
      <c r="D18" s="468">
        <v>0</v>
      </c>
      <c r="E18" s="469">
        <v>0</v>
      </c>
      <c r="F18" s="469">
        <v>0</v>
      </c>
      <c r="G18" s="470">
        <v>0</v>
      </c>
      <c r="H18" s="468">
        <v>0</v>
      </c>
      <c r="I18" s="468">
        <v>0</v>
      </c>
      <c r="J18" s="468">
        <v>0</v>
      </c>
      <c r="K18" s="22"/>
      <c r="L18" s="22"/>
      <c r="M18" s="22"/>
      <c r="N18" s="22"/>
      <c r="O18" s="22"/>
      <c r="P18" s="22"/>
      <c r="Q18" s="22"/>
      <c r="R18" s="22"/>
    </row>
    <row r="19" spans="1:18" ht="15.6" hidden="1" customHeight="1" x14ac:dyDescent="0.2">
      <c r="A19" s="467" t="s">
        <v>90</v>
      </c>
      <c r="B19" s="468">
        <v>0</v>
      </c>
      <c r="C19" s="468">
        <v>0</v>
      </c>
      <c r="D19" s="468">
        <v>0</v>
      </c>
      <c r="E19" s="469">
        <v>0</v>
      </c>
      <c r="F19" s="469">
        <v>0</v>
      </c>
      <c r="G19" s="470">
        <v>0</v>
      </c>
      <c r="H19" s="468">
        <v>0</v>
      </c>
      <c r="I19" s="468">
        <v>0</v>
      </c>
      <c r="J19" s="468">
        <v>0</v>
      </c>
      <c r="K19" s="22"/>
      <c r="L19" s="22"/>
      <c r="M19" s="22"/>
      <c r="N19" s="22"/>
      <c r="O19" s="22"/>
      <c r="P19" s="22"/>
      <c r="Q19" s="22"/>
      <c r="R19" s="22"/>
    </row>
    <row r="20" spans="1:18" ht="15.6" hidden="1" customHeight="1" x14ac:dyDescent="0.2">
      <c r="A20" s="467" t="s">
        <v>91</v>
      </c>
      <c r="B20" s="468">
        <v>0</v>
      </c>
      <c r="C20" s="468">
        <v>0</v>
      </c>
      <c r="D20" s="468">
        <v>0</v>
      </c>
      <c r="E20" s="469">
        <v>0</v>
      </c>
      <c r="F20" s="469">
        <v>0</v>
      </c>
      <c r="G20" s="470">
        <v>0</v>
      </c>
      <c r="H20" s="468">
        <v>0</v>
      </c>
      <c r="I20" s="468">
        <v>0</v>
      </c>
      <c r="J20" s="468">
        <v>0</v>
      </c>
      <c r="K20" s="22"/>
      <c r="L20" s="22"/>
      <c r="M20" s="22"/>
      <c r="N20" s="22"/>
      <c r="O20" s="22"/>
      <c r="P20" s="22"/>
      <c r="Q20" s="22"/>
      <c r="R20" s="22"/>
    </row>
    <row r="21" spans="1:18" ht="15.6" customHeight="1" x14ac:dyDescent="0.2">
      <c r="A21" s="467" t="s">
        <v>92</v>
      </c>
      <c r="B21" s="468">
        <v>2.6</v>
      </c>
      <c r="C21" s="468">
        <v>2</v>
      </c>
      <c r="D21" s="468">
        <v>-23.1</v>
      </c>
      <c r="E21" s="469">
        <v>228.99999999999997</v>
      </c>
      <c r="F21" s="469">
        <v>600</v>
      </c>
      <c r="G21" s="470">
        <v>162</v>
      </c>
      <c r="H21" s="468">
        <v>0.6</v>
      </c>
      <c r="I21" s="468">
        <v>1.2</v>
      </c>
      <c r="J21" s="468">
        <v>100</v>
      </c>
      <c r="K21" s="22"/>
      <c r="L21" s="22"/>
      <c r="M21" s="22"/>
      <c r="N21" s="22"/>
      <c r="O21" s="22"/>
      <c r="P21" s="22"/>
      <c r="Q21" s="22"/>
      <c r="R21" s="22"/>
    </row>
    <row r="22" spans="1:18" ht="15.6" customHeight="1" x14ac:dyDescent="0.2">
      <c r="A22" s="467" t="s">
        <v>93</v>
      </c>
      <c r="B22" s="468">
        <v>16.2</v>
      </c>
      <c r="C22" s="468">
        <v>16.2</v>
      </c>
      <c r="D22" s="468">
        <v>0</v>
      </c>
      <c r="E22" s="469">
        <v>691</v>
      </c>
      <c r="F22" s="469">
        <v>580</v>
      </c>
      <c r="G22" s="470">
        <v>-16.100000000000001</v>
      </c>
      <c r="H22" s="468">
        <v>11.2</v>
      </c>
      <c r="I22" s="468">
        <v>9.4</v>
      </c>
      <c r="J22" s="468">
        <v>-16.100000000000001</v>
      </c>
      <c r="K22" s="22"/>
      <c r="L22" s="22"/>
      <c r="M22" s="22"/>
      <c r="N22" s="22"/>
      <c r="O22" s="22"/>
      <c r="P22" s="22"/>
      <c r="Q22" s="22"/>
      <c r="R22" s="22"/>
    </row>
    <row r="23" spans="1:18" ht="15.6" hidden="1" customHeight="1" x14ac:dyDescent="0.2">
      <c r="A23" s="467" t="s">
        <v>94</v>
      </c>
      <c r="B23" s="468">
        <v>0</v>
      </c>
      <c r="C23" s="468">
        <v>0</v>
      </c>
      <c r="D23" s="468">
        <v>0</v>
      </c>
      <c r="E23" s="469">
        <v>0</v>
      </c>
      <c r="F23" s="469">
        <v>0</v>
      </c>
      <c r="G23" s="470">
        <v>0</v>
      </c>
      <c r="H23" s="468">
        <v>0</v>
      </c>
      <c r="I23" s="468">
        <v>0</v>
      </c>
      <c r="J23" s="468">
        <v>0</v>
      </c>
      <c r="K23" s="22"/>
      <c r="L23" s="22"/>
      <c r="M23" s="22"/>
      <c r="N23" s="22"/>
      <c r="O23" s="22"/>
      <c r="P23" s="22"/>
      <c r="Q23" s="22"/>
      <c r="R23" s="22"/>
    </row>
    <row r="24" spans="1:18" ht="15.6" hidden="1" customHeight="1" x14ac:dyDescent="0.2">
      <c r="A24" s="467" t="s">
        <v>95</v>
      </c>
      <c r="B24" s="468">
        <v>0</v>
      </c>
      <c r="C24" s="468">
        <v>0</v>
      </c>
      <c r="D24" s="468">
        <v>0</v>
      </c>
      <c r="E24" s="469">
        <v>0</v>
      </c>
      <c r="F24" s="469">
        <v>0</v>
      </c>
      <c r="G24" s="470">
        <v>0</v>
      </c>
      <c r="H24" s="468">
        <v>0</v>
      </c>
      <c r="I24" s="468">
        <v>0</v>
      </c>
      <c r="J24" s="468">
        <v>0</v>
      </c>
      <c r="K24" s="22"/>
      <c r="L24" s="22"/>
      <c r="M24" s="22"/>
      <c r="N24" s="22"/>
      <c r="O24" s="22"/>
      <c r="P24" s="22"/>
      <c r="Q24" s="22"/>
      <c r="R24" s="22"/>
    </row>
    <row r="25" spans="1:18" ht="15.6" hidden="1" customHeight="1" x14ac:dyDescent="0.2">
      <c r="A25" s="467" t="s">
        <v>96</v>
      </c>
      <c r="B25" s="468">
        <v>0</v>
      </c>
      <c r="C25" s="468">
        <v>0</v>
      </c>
      <c r="D25" s="468">
        <v>0</v>
      </c>
      <c r="E25" s="469">
        <v>0</v>
      </c>
      <c r="F25" s="469">
        <v>0</v>
      </c>
      <c r="G25" s="470">
        <v>0</v>
      </c>
      <c r="H25" s="468">
        <v>0</v>
      </c>
      <c r="I25" s="468">
        <v>0</v>
      </c>
      <c r="J25" s="468">
        <v>0</v>
      </c>
      <c r="K25" s="22"/>
      <c r="L25" s="22"/>
      <c r="M25" s="22"/>
      <c r="N25" s="22"/>
      <c r="O25" s="22"/>
      <c r="P25" s="22"/>
      <c r="Q25" s="22"/>
      <c r="R25" s="22"/>
    </row>
    <row r="26" spans="1:18" ht="15.6" customHeight="1" x14ac:dyDescent="0.2">
      <c r="A26" s="474" t="s">
        <v>97</v>
      </c>
      <c r="B26" s="475">
        <v>1.3</v>
      </c>
      <c r="C26" s="475">
        <v>1.1000000000000001</v>
      </c>
      <c r="D26" s="475">
        <v>-15.4</v>
      </c>
      <c r="E26" s="476">
        <v>2115.3846153846152</v>
      </c>
      <c r="F26" s="476">
        <v>2128.181818181818</v>
      </c>
      <c r="G26" s="475">
        <v>0.6</v>
      </c>
      <c r="H26" s="475">
        <v>2.7</v>
      </c>
      <c r="I26" s="475">
        <v>2.2999999999999998</v>
      </c>
      <c r="J26" s="475">
        <v>-14.8</v>
      </c>
      <c r="K26" s="22"/>
      <c r="L26" s="22"/>
      <c r="M26" s="22"/>
      <c r="N26" s="22"/>
      <c r="O26" s="22"/>
      <c r="P26" s="22"/>
      <c r="Q26" s="22"/>
      <c r="R26" s="22"/>
    </row>
    <row r="27" spans="1:18" ht="15.6" hidden="1" customHeight="1" x14ac:dyDescent="0.2">
      <c r="A27" s="467" t="s">
        <v>98</v>
      </c>
      <c r="B27" s="468">
        <v>0</v>
      </c>
      <c r="C27" s="468">
        <v>0</v>
      </c>
      <c r="D27" s="468">
        <v>0</v>
      </c>
      <c r="E27" s="469">
        <v>0</v>
      </c>
      <c r="F27" s="469">
        <v>0</v>
      </c>
      <c r="G27" s="470">
        <v>0</v>
      </c>
      <c r="H27" s="468">
        <v>0</v>
      </c>
      <c r="I27" s="468">
        <v>0</v>
      </c>
      <c r="J27" s="468">
        <v>0</v>
      </c>
      <c r="K27" s="22"/>
      <c r="L27" s="22"/>
      <c r="M27" s="22"/>
      <c r="N27" s="22"/>
      <c r="O27" s="22"/>
      <c r="P27" s="22"/>
      <c r="Q27" s="22"/>
      <c r="R27" s="22"/>
    </row>
    <row r="28" spans="1:18" ht="15.6" hidden="1" customHeight="1" x14ac:dyDescent="0.2">
      <c r="A28" s="467" t="s">
        <v>99</v>
      </c>
      <c r="B28" s="468">
        <v>0</v>
      </c>
      <c r="C28" s="468">
        <v>0</v>
      </c>
      <c r="D28" s="468">
        <v>0</v>
      </c>
      <c r="E28" s="469">
        <v>0</v>
      </c>
      <c r="F28" s="469">
        <v>0</v>
      </c>
      <c r="G28" s="470">
        <v>0</v>
      </c>
      <c r="H28" s="468">
        <v>0</v>
      </c>
      <c r="I28" s="468">
        <v>0</v>
      </c>
      <c r="J28" s="468">
        <v>0</v>
      </c>
      <c r="K28" s="22"/>
      <c r="L28" s="22"/>
      <c r="M28" s="22"/>
      <c r="N28" s="22"/>
      <c r="O28" s="22"/>
      <c r="P28" s="22"/>
      <c r="Q28" s="22"/>
      <c r="R28" s="22"/>
    </row>
    <row r="29" spans="1:18" ht="15.6" hidden="1" customHeight="1" x14ac:dyDescent="0.2">
      <c r="A29" s="467" t="s">
        <v>100</v>
      </c>
      <c r="B29" s="468">
        <v>0</v>
      </c>
      <c r="C29" s="468">
        <v>0</v>
      </c>
      <c r="D29" s="468">
        <v>0</v>
      </c>
      <c r="E29" s="469">
        <v>0</v>
      </c>
      <c r="F29" s="469">
        <v>0</v>
      </c>
      <c r="G29" s="470">
        <v>0</v>
      </c>
      <c r="H29" s="468">
        <v>0</v>
      </c>
      <c r="I29" s="468">
        <v>0</v>
      </c>
      <c r="J29" s="468">
        <v>0</v>
      </c>
      <c r="K29" s="22"/>
      <c r="L29" s="22"/>
      <c r="M29" s="22"/>
      <c r="N29" s="22"/>
      <c r="O29" s="22"/>
      <c r="P29" s="22"/>
      <c r="Q29" s="22"/>
      <c r="R29" s="22"/>
    </row>
    <row r="30" spans="1:18" ht="15.6" customHeight="1" x14ac:dyDescent="0.2">
      <c r="A30" s="467" t="s">
        <v>101</v>
      </c>
      <c r="B30" s="468">
        <v>1.3</v>
      </c>
      <c r="C30" s="468">
        <v>1.1000000000000001</v>
      </c>
      <c r="D30" s="468">
        <v>-15.4</v>
      </c>
      <c r="E30" s="469">
        <v>2115.3846153846152</v>
      </c>
      <c r="F30" s="469">
        <v>2128.181818181818</v>
      </c>
      <c r="G30" s="470">
        <v>0.6</v>
      </c>
      <c r="H30" s="468">
        <v>2.7</v>
      </c>
      <c r="I30" s="468">
        <v>2.2999999999999998</v>
      </c>
      <c r="J30" s="468">
        <v>-14.8</v>
      </c>
      <c r="K30" s="22"/>
      <c r="L30" s="22"/>
      <c r="M30" s="22"/>
      <c r="N30" s="22"/>
      <c r="O30" s="22"/>
      <c r="P30" s="22"/>
      <c r="Q30" s="22"/>
      <c r="R30" s="22"/>
    </row>
    <row r="31" spans="1:18" ht="15.6" customHeight="1" x14ac:dyDescent="0.2">
      <c r="A31" s="474" t="s">
        <v>102</v>
      </c>
      <c r="B31" s="475">
        <v>16</v>
      </c>
      <c r="C31" s="475">
        <v>16</v>
      </c>
      <c r="D31" s="475">
        <v>0</v>
      </c>
      <c r="E31" s="476">
        <v>836.03750000000014</v>
      </c>
      <c r="F31" s="476">
        <v>875.04375000000016</v>
      </c>
      <c r="G31" s="475">
        <v>4.7</v>
      </c>
      <c r="H31" s="475">
        <v>13.4</v>
      </c>
      <c r="I31" s="475">
        <v>14</v>
      </c>
      <c r="J31" s="475">
        <v>4.5</v>
      </c>
      <c r="K31" s="22"/>
      <c r="L31" s="22"/>
      <c r="M31" s="22"/>
      <c r="N31" s="22"/>
      <c r="O31" s="22"/>
      <c r="P31" s="22"/>
      <c r="Q31" s="22"/>
      <c r="R31" s="22"/>
    </row>
    <row r="32" spans="1:18" ht="15.6" customHeight="1" x14ac:dyDescent="0.2">
      <c r="A32" s="467" t="s">
        <v>103</v>
      </c>
      <c r="B32" s="468">
        <v>14.9</v>
      </c>
      <c r="C32" s="468">
        <v>14.9</v>
      </c>
      <c r="D32" s="468">
        <v>0</v>
      </c>
      <c r="E32" s="469">
        <v>811.14093959731554</v>
      </c>
      <c r="F32" s="469">
        <v>855.24832214765115</v>
      </c>
      <c r="G32" s="470">
        <v>5.4</v>
      </c>
      <c r="H32" s="468">
        <v>12.1</v>
      </c>
      <c r="I32" s="468">
        <v>12.7</v>
      </c>
      <c r="J32" s="468">
        <v>5</v>
      </c>
      <c r="K32" s="22"/>
      <c r="L32" s="22"/>
      <c r="M32" s="22"/>
      <c r="N32" s="22"/>
      <c r="O32" s="22"/>
      <c r="P32" s="22"/>
      <c r="Q32" s="22"/>
      <c r="R32" s="22"/>
    </row>
    <row r="33" spans="1:18" ht="15.6" customHeight="1" x14ac:dyDescent="0.2">
      <c r="A33" s="467" t="s">
        <v>104</v>
      </c>
      <c r="B33" s="468">
        <v>0</v>
      </c>
      <c r="C33" s="468">
        <v>0</v>
      </c>
      <c r="D33" s="468">
        <v>0</v>
      </c>
      <c r="E33" s="469">
        <v>0</v>
      </c>
      <c r="F33" s="469">
        <v>0</v>
      </c>
      <c r="G33" s="470">
        <v>0</v>
      </c>
      <c r="H33" s="468">
        <v>0</v>
      </c>
      <c r="I33" s="468">
        <v>0</v>
      </c>
      <c r="J33" s="468">
        <v>0</v>
      </c>
      <c r="K33" s="22"/>
      <c r="L33" s="22"/>
      <c r="M33" s="22"/>
      <c r="N33" s="22"/>
      <c r="O33" s="22"/>
      <c r="P33" s="22"/>
      <c r="Q33" s="22"/>
      <c r="R33" s="22"/>
    </row>
    <row r="34" spans="1:18" ht="15.6" customHeight="1" x14ac:dyDescent="0.2">
      <c r="A34" s="467" t="s">
        <v>105</v>
      </c>
      <c r="B34" s="468">
        <v>1.1000000000000001</v>
      </c>
      <c r="C34" s="468">
        <v>1.1000000000000001</v>
      </c>
      <c r="D34" s="468">
        <v>0</v>
      </c>
      <c r="E34" s="469">
        <v>1173.272727272727</v>
      </c>
      <c r="F34" s="469">
        <v>1143.181818181818</v>
      </c>
      <c r="G34" s="470">
        <v>-2.6</v>
      </c>
      <c r="H34" s="468">
        <v>1.3</v>
      </c>
      <c r="I34" s="468">
        <v>1.2999999999999998</v>
      </c>
      <c r="J34" s="468">
        <v>0</v>
      </c>
      <c r="K34" s="22"/>
      <c r="L34" s="22"/>
      <c r="M34" s="22"/>
      <c r="N34" s="22"/>
      <c r="O34" s="22"/>
      <c r="P34" s="22"/>
      <c r="Q34" s="22"/>
      <c r="R34" s="22"/>
    </row>
    <row r="35" spans="1:18" ht="15.6" hidden="1" customHeight="1" x14ac:dyDescent="0.2">
      <c r="A35" s="467" t="s">
        <v>106</v>
      </c>
      <c r="B35" s="468">
        <v>0</v>
      </c>
      <c r="C35" s="468">
        <v>0</v>
      </c>
      <c r="D35" s="468">
        <v>0</v>
      </c>
      <c r="E35" s="469">
        <v>0</v>
      </c>
      <c r="F35" s="469">
        <v>0</v>
      </c>
      <c r="G35" s="470">
        <v>0</v>
      </c>
      <c r="H35" s="468">
        <v>0</v>
      </c>
      <c r="I35" s="468">
        <v>0</v>
      </c>
      <c r="J35" s="468">
        <v>0</v>
      </c>
      <c r="K35" s="22"/>
      <c r="L35" s="22"/>
      <c r="M35" s="22"/>
      <c r="N35" s="22"/>
      <c r="O35" s="22"/>
      <c r="P35" s="22"/>
      <c r="Q35" s="22"/>
      <c r="R35" s="22"/>
    </row>
    <row r="36" spans="1:18" ht="15.6" customHeight="1" x14ac:dyDescent="0.2">
      <c r="A36" s="474" t="s">
        <v>107</v>
      </c>
      <c r="B36" s="475">
        <v>325.70000000000005</v>
      </c>
      <c r="C36" s="475">
        <v>356.5</v>
      </c>
      <c r="D36" s="475">
        <v>9.5</v>
      </c>
      <c r="E36" s="476">
        <v>1374.5066011667177</v>
      </c>
      <c r="F36" s="476">
        <v>1661.695652173913</v>
      </c>
      <c r="G36" s="475">
        <v>20.9</v>
      </c>
      <c r="H36" s="475">
        <v>447.69999999999993</v>
      </c>
      <c r="I36" s="475">
        <v>592.4</v>
      </c>
      <c r="J36" s="475">
        <v>32.299999999999997</v>
      </c>
      <c r="K36" s="22"/>
      <c r="L36" s="22"/>
      <c r="M36" s="22"/>
      <c r="N36" s="22"/>
      <c r="O36" s="22"/>
      <c r="P36" s="22"/>
      <c r="Q36" s="22"/>
      <c r="R36" s="22"/>
    </row>
    <row r="37" spans="1:18" ht="15.6" customHeight="1" x14ac:dyDescent="0.2">
      <c r="A37" s="467" t="s">
        <v>108</v>
      </c>
      <c r="B37" s="468">
        <v>241.2</v>
      </c>
      <c r="C37" s="468">
        <v>263.89999999999998</v>
      </c>
      <c r="D37" s="468">
        <v>9.4</v>
      </c>
      <c r="E37" s="469">
        <v>1394.709369817579</v>
      </c>
      <c r="F37" s="469">
        <v>1731.7082228116712</v>
      </c>
      <c r="G37" s="470">
        <v>24.2</v>
      </c>
      <c r="H37" s="468">
        <v>336.4</v>
      </c>
      <c r="I37" s="468">
        <v>457</v>
      </c>
      <c r="J37" s="468">
        <v>35.9</v>
      </c>
      <c r="K37" s="22"/>
      <c r="L37" s="22"/>
      <c r="M37" s="22"/>
      <c r="N37" s="22"/>
      <c r="O37" s="22"/>
      <c r="P37" s="22"/>
      <c r="Q37" s="22"/>
      <c r="R37" s="22"/>
    </row>
    <row r="38" spans="1:18" ht="15.6" customHeight="1" x14ac:dyDescent="0.2">
      <c r="A38" s="467" t="s">
        <v>109</v>
      </c>
      <c r="B38" s="468">
        <v>38.900000000000006</v>
      </c>
      <c r="C38" s="468">
        <v>50.5</v>
      </c>
      <c r="D38" s="468">
        <v>29.8</v>
      </c>
      <c r="E38" s="469">
        <v>1470.4704370179948</v>
      </c>
      <c r="F38" s="469">
        <v>1619.5564356435646</v>
      </c>
      <c r="G38" s="470">
        <v>10.1</v>
      </c>
      <c r="H38" s="468">
        <v>57.2</v>
      </c>
      <c r="I38" s="468">
        <v>81.8</v>
      </c>
      <c r="J38" s="468">
        <v>43</v>
      </c>
      <c r="K38" s="22"/>
      <c r="L38" s="22"/>
      <c r="M38" s="22"/>
      <c r="N38" s="22"/>
      <c r="O38" s="22"/>
      <c r="P38" s="22"/>
      <c r="Q38" s="22"/>
      <c r="R38" s="22"/>
    </row>
    <row r="39" spans="1:18" ht="15.6" customHeight="1" x14ac:dyDescent="0.2">
      <c r="A39" s="467" t="s">
        <v>110</v>
      </c>
      <c r="B39" s="468">
        <v>45.6</v>
      </c>
      <c r="C39" s="468">
        <v>42.1</v>
      </c>
      <c r="D39" s="468">
        <v>-7.7</v>
      </c>
      <c r="E39" s="469">
        <v>1185.780701754386</v>
      </c>
      <c r="F39" s="469">
        <v>1273.3752969121142</v>
      </c>
      <c r="G39" s="470">
        <v>7.4</v>
      </c>
      <c r="H39" s="468">
        <v>54.099999999999994</v>
      </c>
      <c r="I39" s="468">
        <v>53.6</v>
      </c>
      <c r="J39" s="468">
        <v>-0.9</v>
      </c>
      <c r="K39" s="22"/>
      <c r="L39" s="22"/>
      <c r="M39" s="22"/>
      <c r="N39" s="22"/>
      <c r="O39" s="22"/>
      <c r="P39" s="22"/>
      <c r="Q39" s="22"/>
      <c r="R39" s="22"/>
    </row>
    <row r="40" spans="1:18" ht="15.6" customHeight="1" x14ac:dyDescent="0.2">
      <c r="A40" s="474" t="s">
        <v>111</v>
      </c>
      <c r="B40" s="475">
        <v>18.8</v>
      </c>
      <c r="C40" s="475">
        <v>18.2</v>
      </c>
      <c r="D40" s="475">
        <v>-3.2</v>
      </c>
      <c r="E40" s="476">
        <v>627.10638297872333</v>
      </c>
      <c r="F40" s="476">
        <v>582.19780219780228</v>
      </c>
      <c r="G40" s="475">
        <v>-7.2</v>
      </c>
      <c r="H40" s="475">
        <v>11.799999999999999</v>
      </c>
      <c r="I40" s="475">
        <v>10.6</v>
      </c>
      <c r="J40" s="475">
        <v>-10.199999999999999</v>
      </c>
      <c r="K40" s="22"/>
      <c r="L40" s="22"/>
      <c r="M40" s="22"/>
      <c r="N40" s="22"/>
      <c r="O40" s="22"/>
      <c r="P40" s="22"/>
      <c r="Q40" s="22"/>
      <c r="R40" s="22"/>
    </row>
    <row r="41" spans="1:18" ht="15.6" customHeight="1" x14ac:dyDescent="0.2">
      <c r="A41" s="474" t="s">
        <v>112</v>
      </c>
      <c r="B41" s="475">
        <v>343.00000000000006</v>
      </c>
      <c r="C41" s="475">
        <v>373.6</v>
      </c>
      <c r="D41" s="475">
        <v>8.9</v>
      </c>
      <c r="E41" s="476">
        <v>1352.1965014577258</v>
      </c>
      <c r="F41" s="476">
        <v>1629.3795503211988</v>
      </c>
      <c r="G41" s="475">
        <v>20.5</v>
      </c>
      <c r="H41" s="475">
        <v>463.79999999999995</v>
      </c>
      <c r="I41" s="475">
        <v>608.69999999999993</v>
      </c>
      <c r="J41" s="475">
        <v>31.2</v>
      </c>
      <c r="K41" s="22"/>
      <c r="L41" s="22"/>
      <c r="M41" s="22"/>
      <c r="N41" s="22"/>
      <c r="O41" s="22"/>
      <c r="P41" s="22"/>
      <c r="Q41" s="22"/>
      <c r="R41" s="22"/>
    </row>
    <row r="42" spans="1:18" ht="15.6" customHeight="1" x14ac:dyDescent="0.2">
      <c r="A42" s="471" t="s">
        <v>58</v>
      </c>
      <c r="B42" s="472">
        <v>361.80000000000007</v>
      </c>
      <c r="C42" s="472">
        <v>391.8</v>
      </c>
      <c r="D42" s="472">
        <v>8.3000000000000007</v>
      </c>
      <c r="E42" s="473">
        <v>1314.5190713101158</v>
      </c>
      <c r="F42" s="473">
        <v>1580.7355793772331</v>
      </c>
      <c r="G42" s="472">
        <v>20.3</v>
      </c>
      <c r="H42" s="472">
        <v>475.59999999999997</v>
      </c>
      <c r="I42" s="472">
        <v>619.29999999999995</v>
      </c>
      <c r="J42" s="472">
        <v>30.2</v>
      </c>
      <c r="K42" s="22"/>
      <c r="L42" s="22"/>
      <c r="M42" s="22"/>
      <c r="N42" s="22"/>
      <c r="O42" s="22"/>
      <c r="P42" s="22"/>
      <c r="Q42" s="22"/>
      <c r="R42" s="22"/>
    </row>
    <row r="43" spans="1:18" ht="15.6" customHeight="1" x14ac:dyDescent="0.2">
      <c r="A43" s="17" t="s">
        <v>5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1:18" ht="15.6" customHeight="1" x14ac:dyDescent="0.2">
      <c r="A44" s="17" t="s">
        <v>6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1:18" ht="20.100000000000001" customHeigh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1:18" ht="20.100000000000001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1:18" ht="20.100000000000001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spans="1:18" ht="20.100000000000001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1:18" ht="20.100000000000001" customHeight="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1:18" ht="20.100000000000001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1:18" ht="20.100000000000001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1:18" ht="20.100000000000001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1:18" ht="20.100000000000001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</row>
    <row r="54" spans="1:18" ht="20.100000000000001" customHeight="1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spans="1:18" ht="20.100000000000001" customHeight="1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</row>
    <row r="56" spans="1:18" ht="20.100000000000001" customHeight="1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56"/>
  <sheetViews>
    <sheetView zoomScale="90" zoomScaleNormal="90" workbookViewId="0">
      <pane xSplit="1" ySplit="7" topLeftCell="B8" activePane="bottomRight" state="frozen"/>
      <selection pane="topRight"/>
      <selection pane="bottomLeft"/>
      <selection pane="bottomRight" sqref="A1:J44"/>
    </sheetView>
  </sheetViews>
  <sheetFormatPr defaultColWidth="11.42578125" defaultRowHeight="20.100000000000001" customHeight="1" x14ac:dyDescent="0.2"/>
  <cols>
    <col min="1" max="1" width="21.5703125" style="1" customWidth="1"/>
    <col min="2" max="3" width="13.28515625" style="1" customWidth="1"/>
    <col min="4" max="4" width="11.140625" style="1" customWidth="1"/>
    <col min="5" max="5" width="12.5703125" style="1" customWidth="1"/>
    <col min="6" max="6" width="13" style="1" customWidth="1"/>
    <col min="7" max="7" width="10.5703125" style="1" customWidth="1"/>
    <col min="8" max="8" width="13" style="1" customWidth="1"/>
    <col min="9" max="9" width="13.28515625" style="1" customWidth="1"/>
    <col min="10" max="232" width="11.42578125" style="1" customWidth="1"/>
  </cols>
  <sheetData>
    <row r="1" spans="1:18" ht="38.25" customHeight="1" x14ac:dyDescent="0.2">
      <c r="A1" s="680"/>
      <c r="B1" s="680"/>
      <c r="C1" s="680"/>
      <c r="D1" s="680"/>
      <c r="E1" s="680"/>
      <c r="F1" s="680"/>
      <c r="G1" s="680"/>
      <c r="H1" s="680"/>
      <c r="I1" s="680"/>
      <c r="J1" s="680"/>
      <c r="K1" s="190"/>
      <c r="L1" s="190"/>
      <c r="M1" s="190"/>
      <c r="N1" s="190"/>
      <c r="O1" s="190"/>
      <c r="P1" s="190"/>
      <c r="Q1" s="190"/>
      <c r="R1" s="190"/>
    </row>
    <row r="2" spans="1:18" ht="15.6" customHeight="1" x14ac:dyDescent="0.2">
      <c r="A2" s="686"/>
      <c r="B2" s="686"/>
      <c r="C2" s="686"/>
      <c r="D2" s="686"/>
      <c r="E2" s="686"/>
      <c r="F2" s="686"/>
      <c r="G2" s="686"/>
      <c r="H2" s="686"/>
      <c r="I2" s="686"/>
      <c r="J2" s="686"/>
      <c r="K2" s="18"/>
      <c r="L2" s="18"/>
      <c r="M2" s="18"/>
      <c r="N2" s="18"/>
      <c r="O2" s="18"/>
      <c r="P2" s="18"/>
      <c r="Q2" s="18"/>
      <c r="R2" s="18"/>
    </row>
    <row r="3" spans="1:18" ht="15.6" customHeight="1" x14ac:dyDescent="0.2">
      <c r="A3" s="686"/>
      <c r="B3" s="686"/>
      <c r="C3" s="686"/>
      <c r="D3" s="686"/>
      <c r="E3" s="686"/>
      <c r="F3" s="686"/>
      <c r="G3" s="686"/>
      <c r="H3" s="686"/>
      <c r="I3" s="686"/>
      <c r="J3" s="686"/>
      <c r="K3" s="18"/>
      <c r="L3" s="18"/>
      <c r="M3" s="18"/>
      <c r="N3" s="18"/>
      <c r="O3" s="18"/>
      <c r="P3" s="18"/>
      <c r="Q3" s="18"/>
      <c r="R3" s="18"/>
    </row>
    <row r="4" spans="1:18" ht="15.6" customHeight="1" x14ac:dyDescent="0.2">
      <c r="A4" s="686"/>
      <c r="B4" s="686"/>
      <c r="C4" s="686"/>
      <c r="D4" s="686"/>
      <c r="E4" s="686"/>
      <c r="F4" s="686"/>
      <c r="G4" s="686"/>
      <c r="H4" s="686"/>
      <c r="I4" s="686"/>
      <c r="J4" s="686"/>
      <c r="K4" s="22"/>
      <c r="L4" s="22"/>
      <c r="M4" s="22"/>
      <c r="N4" s="22"/>
      <c r="O4" s="22"/>
      <c r="P4" s="22"/>
      <c r="Q4" s="22"/>
      <c r="R4" s="22"/>
    </row>
    <row r="5" spans="1:18" ht="20.100000000000001" customHeight="1" x14ac:dyDescent="0.2">
      <c r="A5" s="713" t="s">
        <v>65</v>
      </c>
      <c r="B5" s="715" t="s">
        <v>66</v>
      </c>
      <c r="C5" s="715"/>
      <c r="D5" s="715"/>
      <c r="E5" s="713" t="s">
        <v>67</v>
      </c>
      <c r="F5" s="713"/>
      <c r="G5" s="713"/>
      <c r="H5" s="715" t="s">
        <v>68</v>
      </c>
      <c r="I5" s="715"/>
      <c r="J5" s="715"/>
      <c r="K5" s="22"/>
      <c r="L5" s="22"/>
      <c r="M5" s="22"/>
      <c r="N5" s="22"/>
      <c r="O5" s="22"/>
      <c r="P5" s="22"/>
      <c r="Q5" s="22"/>
      <c r="R5" s="22"/>
    </row>
    <row r="6" spans="1:18" ht="20.100000000000001" customHeight="1" x14ac:dyDescent="0.2">
      <c r="A6" s="713"/>
      <c r="B6" s="586" t="s">
        <v>2</v>
      </c>
      <c r="C6" s="586" t="s">
        <v>4</v>
      </c>
      <c r="D6" s="586" t="s">
        <v>69</v>
      </c>
      <c r="E6" s="586" t="s">
        <v>2</v>
      </c>
      <c r="F6" s="586" t="s">
        <v>4</v>
      </c>
      <c r="G6" s="586" t="s">
        <v>69</v>
      </c>
      <c r="H6" s="586" t="s">
        <v>2</v>
      </c>
      <c r="I6" s="586" t="s">
        <v>4</v>
      </c>
      <c r="J6" s="586" t="s">
        <v>69</v>
      </c>
      <c r="K6" s="22"/>
      <c r="L6" s="22"/>
      <c r="M6" s="22"/>
      <c r="N6" s="22"/>
      <c r="O6" s="22"/>
      <c r="P6" s="22"/>
      <c r="Q6" s="22"/>
      <c r="R6" s="22"/>
    </row>
    <row r="7" spans="1:18" ht="20.100000000000001" customHeight="1" x14ac:dyDescent="0.2">
      <c r="A7" s="714"/>
      <c r="B7" s="587" t="s">
        <v>70</v>
      </c>
      <c r="C7" s="588" t="s">
        <v>71</v>
      </c>
      <c r="D7" s="589" t="s">
        <v>72</v>
      </c>
      <c r="E7" s="590" t="s">
        <v>73</v>
      </c>
      <c r="F7" s="589" t="s">
        <v>74</v>
      </c>
      <c r="G7" s="590" t="s">
        <v>75</v>
      </c>
      <c r="H7" s="589" t="s">
        <v>76</v>
      </c>
      <c r="I7" s="590" t="s">
        <v>77</v>
      </c>
      <c r="J7" s="588" t="s">
        <v>78</v>
      </c>
      <c r="K7" s="484"/>
      <c r="L7" s="22"/>
      <c r="M7" s="22"/>
      <c r="N7" s="22"/>
      <c r="O7" s="22"/>
      <c r="P7" s="22"/>
      <c r="Q7" s="22"/>
      <c r="R7" s="22"/>
    </row>
    <row r="8" spans="1:18" ht="15.6" customHeight="1" x14ac:dyDescent="0.2">
      <c r="A8" s="474" t="s">
        <v>79</v>
      </c>
      <c r="B8" s="475">
        <v>90.3</v>
      </c>
      <c r="C8" s="475">
        <v>87.5</v>
      </c>
      <c r="D8" s="475">
        <v>-3.1</v>
      </c>
      <c r="E8" s="476">
        <v>994.9545957918051</v>
      </c>
      <c r="F8" s="476">
        <v>1041.7782857142856</v>
      </c>
      <c r="G8" s="475">
        <v>4.7</v>
      </c>
      <c r="H8" s="475">
        <v>89.9</v>
      </c>
      <c r="I8" s="475">
        <v>91.1</v>
      </c>
      <c r="J8" s="475">
        <v>1.3</v>
      </c>
      <c r="K8" s="22"/>
      <c r="L8" s="22"/>
      <c r="M8" s="22"/>
      <c r="N8" s="22"/>
      <c r="O8" s="22"/>
      <c r="P8" s="22"/>
      <c r="Q8" s="22"/>
      <c r="R8" s="22"/>
    </row>
    <row r="9" spans="1:18" ht="15.6" customHeight="1" x14ac:dyDescent="0.2">
      <c r="A9" s="467" t="s">
        <v>80</v>
      </c>
      <c r="B9" s="468">
        <v>1.5</v>
      </c>
      <c r="C9" s="468">
        <v>3.5</v>
      </c>
      <c r="D9" s="468">
        <v>133.30000000000001</v>
      </c>
      <c r="E9" s="469">
        <v>1200</v>
      </c>
      <c r="F9" s="469">
        <v>1132</v>
      </c>
      <c r="G9" s="470">
        <v>-5.7</v>
      </c>
      <c r="H9" s="468">
        <v>1.8</v>
      </c>
      <c r="I9" s="468">
        <v>4</v>
      </c>
      <c r="J9" s="468">
        <v>122.2</v>
      </c>
      <c r="K9" s="22"/>
      <c r="L9" s="22"/>
      <c r="M9" s="22"/>
      <c r="N9" s="22"/>
      <c r="O9" s="22"/>
      <c r="P9" s="22"/>
      <c r="Q9" s="22"/>
      <c r="R9" s="22"/>
    </row>
    <row r="10" spans="1:18" ht="15.6" hidden="1" customHeight="1" x14ac:dyDescent="0.2">
      <c r="A10" s="467" t="s">
        <v>81</v>
      </c>
      <c r="B10" s="468">
        <v>0</v>
      </c>
      <c r="C10" s="468">
        <v>0</v>
      </c>
      <c r="D10" s="468">
        <v>0</v>
      </c>
      <c r="E10" s="469">
        <v>0</v>
      </c>
      <c r="F10" s="469">
        <v>0</v>
      </c>
      <c r="G10" s="470">
        <v>0</v>
      </c>
      <c r="H10" s="468">
        <v>0</v>
      </c>
      <c r="I10" s="468">
        <v>0</v>
      </c>
      <c r="J10" s="468">
        <v>0</v>
      </c>
      <c r="K10" s="22"/>
      <c r="L10" s="22"/>
      <c r="M10" s="22"/>
      <c r="N10" s="22"/>
      <c r="O10" s="22"/>
      <c r="P10" s="22"/>
      <c r="Q10" s="22"/>
      <c r="R10" s="22"/>
    </row>
    <row r="11" spans="1:18" ht="15.6" customHeight="1" x14ac:dyDescent="0.2">
      <c r="A11" s="467" t="s">
        <v>82</v>
      </c>
      <c r="B11" s="468">
        <v>5.2</v>
      </c>
      <c r="C11" s="468">
        <v>5.3</v>
      </c>
      <c r="D11" s="468">
        <v>1.9</v>
      </c>
      <c r="E11" s="469">
        <v>550</v>
      </c>
      <c r="F11" s="469">
        <v>720</v>
      </c>
      <c r="G11" s="470">
        <v>30.9</v>
      </c>
      <c r="H11" s="468">
        <v>2.9</v>
      </c>
      <c r="I11" s="468">
        <v>3.8</v>
      </c>
      <c r="J11" s="468">
        <v>31</v>
      </c>
      <c r="K11" s="22"/>
      <c r="L11" s="22"/>
      <c r="M11" s="22"/>
      <c r="N11" s="22"/>
      <c r="O11" s="22"/>
      <c r="P11" s="22"/>
      <c r="Q11" s="22"/>
      <c r="R11" s="22"/>
    </row>
    <row r="12" spans="1:18" ht="15.6" customHeight="1" x14ac:dyDescent="0.2">
      <c r="A12" s="467" t="s">
        <v>83</v>
      </c>
      <c r="B12" s="468">
        <v>2.7</v>
      </c>
      <c r="C12" s="468">
        <v>2.7</v>
      </c>
      <c r="D12" s="468">
        <v>0</v>
      </c>
      <c r="E12" s="469">
        <v>899.99999999999989</v>
      </c>
      <c r="F12" s="469">
        <v>899.99999999999989</v>
      </c>
      <c r="G12" s="470">
        <v>0</v>
      </c>
      <c r="H12" s="468">
        <v>2.4</v>
      </c>
      <c r="I12" s="468">
        <v>2.4</v>
      </c>
      <c r="J12" s="468">
        <v>0</v>
      </c>
      <c r="K12" s="22"/>
      <c r="L12" s="22"/>
      <c r="M12" s="22"/>
      <c r="N12" s="22"/>
      <c r="O12" s="22"/>
      <c r="P12" s="22"/>
      <c r="Q12" s="22"/>
      <c r="R12" s="22"/>
    </row>
    <row r="13" spans="1:18" ht="15.6" hidden="1" customHeight="1" x14ac:dyDescent="0.2">
      <c r="A13" s="467" t="s">
        <v>84</v>
      </c>
      <c r="B13" s="468">
        <v>0</v>
      </c>
      <c r="C13" s="468">
        <v>0</v>
      </c>
      <c r="D13" s="468">
        <v>0</v>
      </c>
      <c r="E13" s="469">
        <v>0</v>
      </c>
      <c r="F13" s="469">
        <v>0</v>
      </c>
      <c r="G13" s="470">
        <v>0</v>
      </c>
      <c r="H13" s="468">
        <v>0</v>
      </c>
      <c r="I13" s="468">
        <v>0</v>
      </c>
      <c r="J13" s="468">
        <v>0</v>
      </c>
      <c r="K13" s="22"/>
      <c r="L13" s="22"/>
      <c r="M13" s="22"/>
      <c r="N13" s="22"/>
      <c r="O13" s="22"/>
      <c r="P13" s="22"/>
      <c r="Q13" s="22"/>
      <c r="R13" s="22"/>
    </row>
    <row r="14" spans="1:18" ht="15.6" customHeight="1" x14ac:dyDescent="0.2">
      <c r="A14" s="467" t="s">
        <v>85</v>
      </c>
      <c r="B14" s="468">
        <v>22.9</v>
      </c>
      <c r="C14" s="468">
        <v>22.9</v>
      </c>
      <c r="D14" s="468">
        <v>0</v>
      </c>
      <c r="E14" s="469">
        <v>792</v>
      </c>
      <c r="F14" s="469">
        <v>801</v>
      </c>
      <c r="G14" s="470">
        <v>1.1000000000000001</v>
      </c>
      <c r="H14" s="468">
        <v>18.100000000000001</v>
      </c>
      <c r="I14" s="468">
        <v>18.3</v>
      </c>
      <c r="J14" s="468">
        <v>1.1000000000000001</v>
      </c>
      <c r="K14" s="22"/>
      <c r="L14" s="22"/>
      <c r="M14" s="22"/>
      <c r="N14" s="22"/>
      <c r="O14" s="22"/>
      <c r="P14" s="22"/>
      <c r="Q14" s="22"/>
      <c r="R14" s="22"/>
    </row>
    <row r="15" spans="1:18" ht="15.6" customHeight="1" x14ac:dyDescent="0.2">
      <c r="A15" s="467" t="s">
        <v>86</v>
      </c>
      <c r="B15" s="468">
        <v>58</v>
      </c>
      <c r="C15" s="468">
        <v>53.099999999999994</v>
      </c>
      <c r="D15" s="468">
        <v>-8.4</v>
      </c>
      <c r="E15" s="469">
        <v>1114.096551724138</v>
      </c>
      <c r="F15" s="469">
        <v>1178.9962335216574</v>
      </c>
      <c r="G15" s="470">
        <v>5.8</v>
      </c>
      <c r="H15" s="468">
        <v>64.7</v>
      </c>
      <c r="I15" s="468">
        <v>62.6</v>
      </c>
      <c r="J15" s="468">
        <v>-3.2</v>
      </c>
      <c r="K15" s="22"/>
      <c r="L15" s="22"/>
      <c r="M15" s="22"/>
      <c r="N15" s="22"/>
      <c r="O15" s="22"/>
      <c r="P15" s="22"/>
      <c r="Q15" s="22"/>
      <c r="R15" s="22"/>
    </row>
    <row r="16" spans="1:18" ht="15.6" customHeight="1" x14ac:dyDescent="0.2">
      <c r="A16" s="474" t="s">
        <v>87</v>
      </c>
      <c r="B16" s="475">
        <v>1067.9999999999998</v>
      </c>
      <c r="C16" s="475">
        <v>1047.6999999999998</v>
      </c>
      <c r="D16" s="475">
        <v>-1.9</v>
      </c>
      <c r="E16" s="476">
        <v>330.0800561797754</v>
      </c>
      <c r="F16" s="476">
        <v>417.25780280614686</v>
      </c>
      <c r="G16" s="475">
        <v>26.4</v>
      </c>
      <c r="H16" s="475">
        <v>352.6</v>
      </c>
      <c r="I16" s="475">
        <v>437.09999999999991</v>
      </c>
      <c r="J16" s="475">
        <v>24</v>
      </c>
      <c r="K16" s="22"/>
      <c r="L16" s="22"/>
      <c r="M16" s="22"/>
      <c r="N16" s="22"/>
      <c r="O16" s="22"/>
      <c r="P16" s="22"/>
      <c r="Q16" s="22"/>
      <c r="R16" s="22"/>
    </row>
    <row r="17" spans="1:18" ht="15.6" customHeight="1" x14ac:dyDescent="0.2">
      <c r="A17" s="467" t="s">
        <v>88</v>
      </c>
      <c r="B17" s="468">
        <v>48</v>
      </c>
      <c r="C17" s="468">
        <v>48.7</v>
      </c>
      <c r="D17" s="468">
        <v>1.5</v>
      </c>
      <c r="E17" s="469">
        <v>559.36250000000007</v>
      </c>
      <c r="F17" s="469">
        <v>581.57700205338801</v>
      </c>
      <c r="G17" s="470">
        <v>4</v>
      </c>
      <c r="H17" s="468">
        <v>26.900000000000002</v>
      </c>
      <c r="I17" s="468">
        <v>28.299999999999997</v>
      </c>
      <c r="J17" s="468">
        <v>5.2</v>
      </c>
      <c r="K17" s="22"/>
      <c r="L17" s="22"/>
      <c r="M17" s="22"/>
      <c r="N17" s="22"/>
      <c r="O17" s="22"/>
      <c r="P17" s="22"/>
      <c r="Q17" s="22"/>
      <c r="R17" s="22"/>
    </row>
    <row r="18" spans="1:18" ht="15.6" customHeight="1" x14ac:dyDescent="0.2">
      <c r="A18" s="467" t="s">
        <v>89</v>
      </c>
      <c r="B18" s="468">
        <v>194.20000000000002</v>
      </c>
      <c r="C18" s="468">
        <v>199.8</v>
      </c>
      <c r="D18" s="468">
        <v>2.9</v>
      </c>
      <c r="E18" s="469">
        <v>305.47734294541704</v>
      </c>
      <c r="F18" s="469">
        <v>425.13663663663664</v>
      </c>
      <c r="G18" s="470">
        <v>39.200000000000003</v>
      </c>
      <c r="H18" s="468">
        <v>59.4</v>
      </c>
      <c r="I18" s="468">
        <v>84.899999999999991</v>
      </c>
      <c r="J18" s="468">
        <v>42.9</v>
      </c>
      <c r="K18" s="22"/>
      <c r="L18" s="22"/>
      <c r="M18" s="22"/>
      <c r="N18" s="22"/>
      <c r="O18" s="22"/>
      <c r="P18" s="22"/>
      <c r="Q18" s="22"/>
      <c r="R18" s="22"/>
    </row>
    <row r="19" spans="1:18" ht="15.6" customHeight="1" x14ac:dyDescent="0.2">
      <c r="A19" s="467" t="s">
        <v>90</v>
      </c>
      <c r="B19" s="468">
        <v>386.2</v>
      </c>
      <c r="C19" s="468">
        <v>356.5</v>
      </c>
      <c r="D19" s="468">
        <v>-7.7</v>
      </c>
      <c r="E19" s="469">
        <v>287</v>
      </c>
      <c r="F19" s="469">
        <v>317</v>
      </c>
      <c r="G19" s="470">
        <v>10.5</v>
      </c>
      <c r="H19" s="468">
        <v>110.8</v>
      </c>
      <c r="I19" s="468">
        <v>113</v>
      </c>
      <c r="J19" s="468">
        <v>2</v>
      </c>
      <c r="K19" s="22"/>
      <c r="L19" s="22"/>
      <c r="M19" s="22"/>
      <c r="N19" s="22"/>
      <c r="O19" s="22"/>
      <c r="P19" s="22"/>
      <c r="Q19" s="22"/>
      <c r="R19" s="22"/>
    </row>
    <row r="20" spans="1:18" ht="15.6" customHeight="1" x14ac:dyDescent="0.2">
      <c r="A20" s="467" t="s">
        <v>91</v>
      </c>
      <c r="B20" s="468">
        <v>43.3</v>
      </c>
      <c r="C20" s="468">
        <v>45.8</v>
      </c>
      <c r="D20" s="468">
        <v>5.8</v>
      </c>
      <c r="E20" s="469">
        <v>412</v>
      </c>
      <c r="F20" s="469">
        <v>412</v>
      </c>
      <c r="G20" s="470">
        <v>0</v>
      </c>
      <c r="H20" s="468">
        <v>17.8</v>
      </c>
      <c r="I20" s="468">
        <v>18.899999999999999</v>
      </c>
      <c r="J20" s="468">
        <v>6.2</v>
      </c>
      <c r="K20" s="22"/>
      <c r="L20" s="22"/>
      <c r="M20" s="22"/>
      <c r="N20" s="22"/>
      <c r="O20" s="22"/>
      <c r="P20" s="22"/>
      <c r="Q20" s="22"/>
      <c r="R20" s="22"/>
    </row>
    <row r="21" spans="1:18" ht="15.6" customHeight="1" x14ac:dyDescent="0.2">
      <c r="A21" s="467" t="s">
        <v>92</v>
      </c>
      <c r="B21" s="468">
        <v>66.8</v>
      </c>
      <c r="C21" s="468">
        <v>74.8</v>
      </c>
      <c r="D21" s="468">
        <v>12</v>
      </c>
      <c r="E21" s="469">
        <v>289</v>
      </c>
      <c r="F21" s="469">
        <v>498.00000000000006</v>
      </c>
      <c r="G21" s="470">
        <v>72.3</v>
      </c>
      <c r="H21" s="468">
        <v>19.3</v>
      </c>
      <c r="I21" s="468">
        <v>37.299999999999997</v>
      </c>
      <c r="J21" s="468">
        <v>93.3</v>
      </c>
      <c r="K21" s="22"/>
      <c r="L21" s="22"/>
      <c r="M21" s="22"/>
      <c r="N21" s="22"/>
      <c r="O21" s="22"/>
      <c r="P21" s="22"/>
      <c r="Q21" s="22"/>
      <c r="R21" s="22"/>
    </row>
    <row r="22" spans="1:18" ht="15.6" customHeight="1" x14ac:dyDescent="0.2">
      <c r="A22" s="467" t="s">
        <v>93</v>
      </c>
      <c r="B22" s="468">
        <v>128.69999999999999</v>
      </c>
      <c r="C22" s="468">
        <v>121.3</v>
      </c>
      <c r="D22" s="468">
        <v>-5.7</v>
      </c>
      <c r="E22" s="469">
        <v>249.20745920745924</v>
      </c>
      <c r="F22" s="469">
        <v>286.41714756801315</v>
      </c>
      <c r="G22" s="470">
        <v>14.9</v>
      </c>
      <c r="H22" s="468">
        <v>32.1</v>
      </c>
      <c r="I22" s="468">
        <v>34.700000000000003</v>
      </c>
      <c r="J22" s="468">
        <v>8.1</v>
      </c>
      <c r="K22" s="22"/>
      <c r="L22" s="22"/>
      <c r="M22" s="22"/>
      <c r="N22" s="22"/>
      <c r="O22" s="22"/>
      <c r="P22" s="22"/>
      <c r="Q22" s="22"/>
      <c r="R22" s="22"/>
    </row>
    <row r="23" spans="1:18" ht="15.6" customHeight="1" x14ac:dyDescent="0.2">
      <c r="A23" s="467" t="s">
        <v>94</v>
      </c>
      <c r="B23" s="468">
        <v>6.3</v>
      </c>
      <c r="C23" s="468">
        <v>6.3</v>
      </c>
      <c r="D23" s="468">
        <v>0</v>
      </c>
      <c r="E23" s="469">
        <v>609</v>
      </c>
      <c r="F23" s="469">
        <v>620</v>
      </c>
      <c r="G23" s="470">
        <v>1.8</v>
      </c>
      <c r="H23" s="468">
        <v>3.8</v>
      </c>
      <c r="I23" s="468">
        <v>3.9</v>
      </c>
      <c r="J23" s="468">
        <v>2.6</v>
      </c>
      <c r="K23" s="22"/>
      <c r="L23" s="22"/>
      <c r="M23" s="22"/>
      <c r="N23" s="22"/>
      <c r="O23" s="22"/>
      <c r="P23" s="22"/>
      <c r="Q23" s="22"/>
      <c r="R23" s="22"/>
    </row>
    <row r="24" spans="1:18" ht="15.6" hidden="1" customHeight="1" x14ac:dyDescent="0.2">
      <c r="A24" s="467" t="s">
        <v>95</v>
      </c>
      <c r="B24" s="468">
        <v>0</v>
      </c>
      <c r="C24" s="468">
        <v>0</v>
      </c>
      <c r="D24" s="468">
        <v>0</v>
      </c>
      <c r="E24" s="469">
        <v>0</v>
      </c>
      <c r="F24" s="469">
        <v>0</v>
      </c>
      <c r="G24" s="470">
        <v>0</v>
      </c>
      <c r="H24" s="468">
        <v>0</v>
      </c>
      <c r="I24" s="468">
        <v>0</v>
      </c>
      <c r="J24" s="468">
        <v>0</v>
      </c>
      <c r="K24" s="22"/>
      <c r="L24" s="22"/>
      <c r="M24" s="22"/>
      <c r="N24" s="22"/>
      <c r="O24" s="22"/>
      <c r="P24" s="22"/>
      <c r="Q24" s="22"/>
      <c r="R24" s="22"/>
    </row>
    <row r="25" spans="1:18" ht="15.6" customHeight="1" x14ac:dyDescent="0.2">
      <c r="A25" s="467" t="s">
        <v>96</v>
      </c>
      <c r="B25" s="468">
        <v>194.5</v>
      </c>
      <c r="C25" s="468">
        <v>194.5</v>
      </c>
      <c r="D25" s="468">
        <v>0</v>
      </c>
      <c r="E25" s="469">
        <v>423.95115681233932</v>
      </c>
      <c r="F25" s="469">
        <v>597.00257069408735</v>
      </c>
      <c r="G25" s="470">
        <v>40.799999999999997</v>
      </c>
      <c r="H25" s="468">
        <v>82.5</v>
      </c>
      <c r="I25" s="468">
        <v>116.1</v>
      </c>
      <c r="J25" s="468">
        <v>40.700000000000003</v>
      </c>
      <c r="K25" s="22"/>
      <c r="L25" s="22"/>
      <c r="M25" s="22"/>
      <c r="N25" s="22"/>
      <c r="O25" s="22"/>
      <c r="P25" s="22"/>
      <c r="Q25" s="22"/>
      <c r="R25" s="22"/>
    </row>
    <row r="26" spans="1:18" ht="15.6" customHeight="1" x14ac:dyDescent="0.2">
      <c r="A26" s="474" t="s">
        <v>97</v>
      </c>
      <c r="B26" s="475">
        <v>174.5</v>
      </c>
      <c r="C26" s="475">
        <v>124.1</v>
      </c>
      <c r="D26" s="475">
        <v>-28.9</v>
      </c>
      <c r="E26" s="476">
        <v>986.13409742120359</v>
      </c>
      <c r="F26" s="476">
        <v>1067.1152296535054</v>
      </c>
      <c r="G26" s="475">
        <v>8.1999999999999993</v>
      </c>
      <c r="H26" s="475">
        <v>172</v>
      </c>
      <c r="I26" s="475">
        <v>132.4</v>
      </c>
      <c r="J26" s="475">
        <v>-23</v>
      </c>
      <c r="K26" s="22"/>
      <c r="L26" s="22"/>
      <c r="M26" s="22"/>
      <c r="N26" s="22"/>
      <c r="O26" s="22"/>
      <c r="P26" s="22"/>
      <c r="Q26" s="22"/>
      <c r="R26" s="22"/>
    </row>
    <row r="27" spans="1:18" ht="15.6" customHeight="1" x14ac:dyDescent="0.2">
      <c r="A27" s="467" t="s">
        <v>98</v>
      </c>
      <c r="B27" s="468">
        <v>161.4</v>
      </c>
      <c r="C27" s="468">
        <v>109</v>
      </c>
      <c r="D27" s="468">
        <v>-32.5</v>
      </c>
      <c r="E27" s="469">
        <v>968.7509293680298</v>
      </c>
      <c r="F27" s="469">
        <v>1076.0366972477063</v>
      </c>
      <c r="G27" s="470">
        <v>11.1</v>
      </c>
      <c r="H27" s="468">
        <v>156.30000000000001</v>
      </c>
      <c r="I27" s="468">
        <v>117.3</v>
      </c>
      <c r="J27" s="468">
        <v>-25</v>
      </c>
      <c r="K27" s="22"/>
      <c r="L27" s="22"/>
      <c r="M27" s="22"/>
      <c r="N27" s="22"/>
      <c r="O27" s="22"/>
      <c r="P27" s="22"/>
      <c r="Q27" s="22"/>
      <c r="R27" s="22"/>
    </row>
    <row r="28" spans="1:18" ht="15.6" hidden="1" customHeight="1" x14ac:dyDescent="0.2">
      <c r="A28" s="467" t="s">
        <v>99</v>
      </c>
      <c r="B28" s="468">
        <v>0</v>
      </c>
      <c r="C28" s="468">
        <v>0</v>
      </c>
      <c r="D28" s="468">
        <v>0</v>
      </c>
      <c r="E28" s="469">
        <v>0</v>
      </c>
      <c r="F28" s="469">
        <v>0</v>
      </c>
      <c r="G28" s="470">
        <v>0</v>
      </c>
      <c r="H28" s="468">
        <v>0</v>
      </c>
      <c r="I28" s="468">
        <v>0</v>
      </c>
      <c r="J28" s="468">
        <v>0</v>
      </c>
      <c r="K28" s="22"/>
      <c r="L28" s="22"/>
      <c r="M28" s="22"/>
      <c r="N28" s="22"/>
      <c r="O28" s="22"/>
      <c r="P28" s="22"/>
      <c r="Q28" s="22"/>
      <c r="R28" s="22"/>
    </row>
    <row r="29" spans="1:18" ht="15.6" customHeight="1" x14ac:dyDescent="0.2">
      <c r="A29" s="467" t="s">
        <v>100</v>
      </c>
      <c r="B29" s="468">
        <v>13</v>
      </c>
      <c r="C29" s="468">
        <v>15</v>
      </c>
      <c r="D29" s="468">
        <v>15.4</v>
      </c>
      <c r="E29" s="469">
        <v>1200</v>
      </c>
      <c r="F29" s="469">
        <v>1000</v>
      </c>
      <c r="G29" s="470">
        <v>-16.7</v>
      </c>
      <c r="H29" s="468">
        <v>15.6</v>
      </c>
      <c r="I29" s="468">
        <v>15</v>
      </c>
      <c r="J29" s="468">
        <v>-3.8</v>
      </c>
      <c r="K29" s="22"/>
      <c r="L29" s="22"/>
      <c r="M29" s="22"/>
      <c r="N29" s="22"/>
      <c r="O29" s="22"/>
      <c r="P29" s="22"/>
      <c r="Q29" s="22"/>
      <c r="R29" s="22"/>
    </row>
    <row r="30" spans="1:18" ht="15.6" customHeight="1" x14ac:dyDescent="0.2">
      <c r="A30" s="467" t="s">
        <v>101</v>
      </c>
      <c r="B30" s="468">
        <v>0.1</v>
      </c>
      <c r="C30" s="468">
        <v>0.1</v>
      </c>
      <c r="D30" s="468">
        <v>0</v>
      </c>
      <c r="E30" s="469">
        <v>1240</v>
      </c>
      <c r="F30" s="469">
        <v>1410</v>
      </c>
      <c r="G30" s="470">
        <v>13.7</v>
      </c>
      <c r="H30" s="468">
        <v>0.1</v>
      </c>
      <c r="I30" s="468">
        <v>0.1</v>
      </c>
      <c r="J30" s="468">
        <v>0</v>
      </c>
      <c r="K30" s="22"/>
      <c r="L30" s="22"/>
      <c r="M30" s="22"/>
      <c r="N30" s="22"/>
      <c r="O30" s="22"/>
      <c r="P30" s="22"/>
      <c r="Q30" s="22"/>
      <c r="R30" s="22"/>
    </row>
    <row r="31" spans="1:18" ht="15.6" customHeight="1" x14ac:dyDescent="0.2">
      <c r="A31" s="474" t="s">
        <v>102</v>
      </c>
      <c r="B31" s="475">
        <v>16.8</v>
      </c>
      <c r="C31" s="475">
        <v>16.400000000000002</v>
      </c>
      <c r="D31" s="475">
        <v>-2.4</v>
      </c>
      <c r="E31" s="476">
        <v>549.47023809523807</v>
      </c>
      <c r="F31" s="476">
        <v>550.18292682926824</v>
      </c>
      <c r="G31" s="475">
        <v>0.1</v>
      </c>
      <c r="H31" s="475">
        <v>9.2999999999999989</v>
      </c>
      <c r="I31" s="475">
        <v>9</v>
      </c>
      <c r="J31" s="475">
        <v>-3.2</v>
      </c>
      <c r="K31" s="22"/>
      <c r="L31" s="22"/>
      <c r="M31" s="22"/>
      <c r="N31" s="22"/>
      <c r="O31" s="22"/>
      <c r="P31" s="22"/>
      <c r="Q31" s="22"/>
      <c r="R31" s="22"/>
    </row>
    <row r="32" spans="1:18" ht="15.6" customHeight="1" x14ac:dyDescent="0.2">
      <c r="A32" s="467" t="s">
        <v>103</v>
      </c>
      <c r="B32" s="468">
        <v>16.8</v>
      </c>
      <c r="C32" s="468">
        <v>16.400000000000002</v>
      </c>
      <c r="D32" s="468">
        <v>-2.4</v>
      </c>
      <c r="E32" s="469">
        <v>549.47023809523807</v>
      </c>
      <c r="F32" s="469">
        <v>550.18292682926824</v>
      </c>
      <c r="G32" s="470">
        <v>0.1</v>
      </c>
      <c r="H32" s="468">
        <v>9.2999999999999989</v>
      </c>
      <c r="I32" s="468">
        <v>9</v>
      </c>
      <c r="J32" s="468">
        <v>-3.2</v>
      </c>
      <c r="K32" s="22"/>
      <c r="L32" s="22"/>
      <c r="M32" s="22"/>
      <c r="N32" s="22"/>
      <c r="O32" s="22"/>
      <c r="P32" s="22"/>
      <c r="Q32" s="22"/>
      <c r="R32" s="22"/>
    </row>
    <row r="33" spans="1:18" ht="15.6" hidden="1" customHeight="1" x14ac:dyDescent="0.2">
      <c r="A33" s="467" t="s">
        <v>104</v>
      </c>
      <c r="B33" s="468">
        <v>0</v>
      </c>
      <c r="C33" s="468">
        <v>0</v>
      </c>
      <c r="D33" s="468">
        <v>0</v>
      </c>
      <c r="E33" s="469">
        <v>0</v>
      </c>
      <c r="F33" s="469">
        <v>0</v>
      </c>
      <c r="G33" s="470">
        <v>0</v>
      </c>
      <c r="H33" s="468">
        <v>0</v>
      </c>
      <c r="I33" s="468">
        <v>0</v>
      </c>
      <c r="J33" s="468">
        <v>0</v>
      </c>
      <c r="K33" s="22"/>
      <c r="L33" s="22"/>
      <c r="M33" s="22"/>
      <c r="N33" s="22"/>
      <c r="O33" s="22"/>
      <c r="P33" s="22"/>
      <c r="Q33" s="22"/>
      <c r="R33" s="22"/>
    </row>
    <row r="34" spans="1:18" ht="15.6" hidden="1" customHeight="1" x14ac:dyDescent="0.2">
      <c r="A34" s="467" t="s">
        <v>105</v>
      </c>
      <c r="B34" s="468">
        <v>0</v>
      </c>
      <c r="C34" s="468">
        <v>0</v>
      </c>
      <c r="D34" s="468">
        <v>0</v>
      </c>
      <c r="E34" s="469">
        <v>0</v>
      </c>
      <c r="F34" s="469">
        <v>0</v>
      </c>
      <c r="G34" s="470">
        <v>0</v>
      </c>
      <c r="H34" s="468">
        <v>0</v>
      </c>
      <c r="I34" s="468">
        <v>0</v>
      </c>
      <c r="J34" s="468">
        <v>0</v>
      </c>
      <c r="K34" s="22"/>
      <c r="L34" s="22"/>
      <c r="M34" s="22"/>
      <c r="N34" s="22"/>
      <c r="O34" s="22"/>
      <c r="P34" s="22"/>
      <c r="Q34" s="22"/>
      <c r="R34" s="22"/>
    </row>
    <row r="35" spans="1:18" ht="15.6" hidden="1" customHeight="1" x14ac:dyDescent="0.2">
      <c r="A35" s="467" t="s">
        <v>106</v>
      </c>
      <c r="B35" s="468">
        <v>0</v>
      </c>
      <c r="C35" s="468">
        <v>0</v>
      </c>
      <c r="D35" s="468">
        <v>0</v>
      </c>
      <c r="E35" s="469">
        <v>0</v>
      </c>
      <c r="F35" s="469">
        <v>0</v>
      </c>
      <c r="G35" s="470">
        <v>0</v>
      </c>
      <c r="H35" s="468">
        <v>0</v>
      </c>
      <c r="I35" s="468">
        <v>0</v>
      </c>
      <c r="J35" s="468">
        <v>0</v>
      </c>
      <c r="K35" s="22"/>
      <c r="L35" s="22"/>
      <c r="M35" s="22"/>
      <c r="N35" s="22"/>
      <c r="O35" s="22"/>
      <c r="P35" s="22"/>
      <c r="Q35" s="22"/>
      <c r="R35" s="22"/>
    </row>
    <row r="36" spans="1:18" ht="15.6" hidden="1" customHeight="1" x14ac:dyDescent="0.2">
      <c r="A36" s="528" t="s">
        <v>107</v>
      </c>
      <c r="B36" s="488">
        <v>0</v>
      </c>
      <c r="C36" s="488">
        <v>0</v>
      </c>
      <c r="D36" s="488">
        <v>0</v>
      </c>
      <c r="E36" s="595">
        <v>0</v>
      </c>
      <c r="F36" s="595">
        <v>0</v>
      </c>
      <c r="G36" s="488">
        <v>0</v>
      </c>
      <c r="H36" s="488">
        <v>0</v>
      </c>
      <c r="I36" s="488">
        <v>0</v>
      </c>
      <c r="J36" s="488">
        <v>0</v>
      </c>
      <c r="K36" s="22"/>
      <c r="L36" s="22"/>
      <c r="M36" s="22"/>
      <c r="N36" s="22"/>
      <c r="O36" s="22"/>
      <c r="P36" s="22"/>
      <c r="Q36" s="22"/>
      <c r="R36" s="22"/>
    </row>
    <row r="37" spans="1:18" ht="15.6" hidden="1" customHeight="1" x14ac:dyDescent="0.2">
      <c r="A37" s="467" t="s">
        <v>108</v>
      </c>
      <c r="B37" s="468">
        <v>0</v>
      </c>
      <c r="C37" s="468">
        <v>0</v>
      </c>
      <c r="D37" s="468">
        <v>0</v>
      </c>
      <c r="E37" s="469">
        <v>0</v>
      </c>
      <c r="F37" s="469">
        <v>0</v>
      </c>
      <c r="G37" s="470">
        <v>0</v>
      </c>
      <c r="H37" s="468">
        <v>0</v>
      </c>
      <c r="I37" s="468">
        <v>0</v>
      </c>
      <c r="J37" s="468">
        <v>0</v>
      </c>
      <c r="K37" s="22"/>
      <c r="L37" s="22"/>
      <c r="M37" s="22"/>
      <c r="N37" s="22"/>
      <c r="O37" s="22"/>
      <c r="P37" s="22"/>
      <c r="Q37" s="22"/>
      <c r="R37" s="22"/>
    </row>
    <row r="38" spans="1:18" ht="15.6" hidden="1" customHeight="1" x14ac:dyDescent="0.2">
      <c r="A38" s="467" t="s">
        <v>109</v>
      </c>
      <c r="B38" s="468">
        <v>0</v>
      </c>
      <c r="C38" s="468">
        <v>0</v>
      </c>
      <c r="D38" s="468">
        <v>0</v>
      </c>
      <c r="E38" s="469">
        <v>0</v>
      </c>
      <c r="F38" s="469">
        <v>0</v>
      </c>
      <c r="G38" s="470">
        <v>0</v>
      </c>
      <c r="H38" s="468">
        <v>0</v>
      </c>
      <c r="I38" s="468">
        <v>0</v>
      </c>
      <c r="J38" s="468">
        <v>0</v>
      </c>
      <c r="K38" s="22"/>
      <c r="L38" s="22"/>
      <c r="M38" s="22"/>
      <c r="N38" s="22"/>
      <c r="O38" s="22"/>
      <c r="P38" s="22"/>
      <c r="Q38" s="22"/>
      <c r="R38" s="22"/>
    </row>
    <row r="39" spans="1:18" ht="15.6" hidden="1" customHeight="1" x14ac:dyDescent="0.2">
      <c r="A39" s="467" t="s">
        <v>110</v>
      </c>
      <c r="B39" s="468">
        <v>0</v>
      </c>
      <c r="C39" s="468">
        <v>0</v>
      </c>
      <c r="D39" s="468">
        <v>0</v>
      </c>
      <c r="E39" s="469">
        <v>0</v>
      </c>
      <c r="F39" s="469">
        <v>0</v>
      </c>
      <c r="G39" s="470">
        <v>0</v>
      </c>
      <c r="H39" s="468">
        <v>0</v>
      </c>
      <c r="I39" s="468">
        <v>0</v>
      </c>
      <c r="J39" s="468">
        <v>0</v>
      </c>
      <c r="K39" s="22"/>
      <c r="L39" s="22"/>
      <c r="M39" s="22"/>
      <c r="N39" s="22"/>
      <c r="O39" s="22"/>
      <c r="P39" s="22"/>
      <c r="Q39" s="22"/>
      <c r="R39" s="22"/>
    </row>
    <row r="40" spans="1:18" ht="15.6" customHeight="1" x14ac:dyDescent="0.2">
      <c r="A40" s="474" t="s">
        <v>111</v>
      </c>
      <c r="B40" s="475">
        <v>1158.2999999999997</v>
      </c>
      <c r="C40" s="475">
        <v>1135.1999999999998</v>
      </c>
      <c r="D40" s="475">
        <v>-2</v>
      </c>
      <c r="E40" s="476">
        <v>381.91306224639567</v>
      </c>
      <c r="F40" s="476">
        <v>465.39517265680064</v>
      </c>
      <c r="G40" s="475">
        <v>21.9</v>
      </c>
      <c r="H40" s="475">
        <v>442.5</v>
      </c>
      <c r="I40" s="475">
        <v>528.19999999999993</v>
      </c>
      <c r="J40" s="475">
        <v>19.399999999999999</v>
      </c>
      <c r="K40" s="22"/>
      <c r="L40" s="22"/>
      <c r="M40" s="22"/>
      <c r="N40" s="22"/>
      <c r="O40" s="22"/>
      <c r="P40" s="22"/>
      <c r="Q40" s="22"/>
      <c r="R40" s="22"/>
    </row>
    <row r="41" spans="1:18" ht="15.6" customHeight="1" x14ac:dyDescent="0.2">
      <c r="A41" s="474" t="s">
        <v>112</v>
      </c>
      <c r="B41" s="475">
        <v>191.3</v>
      </c>
      <c r="C41" s="475">
        <v>140.5</v>
      </c>
      <c r="D41" s="475">
        <v>-26.6</v>
      </c>
      <c r="E41" s="476">
        <v>947.78619968635655</v>
      </c>
      <c r="F41" s="476">
        <v>1006.7758007117437</v>
      </c>
      <c r="G41" s="475">
        <v>6.2</v>
      </c>
      <c r="H41" s="475">
        <v>181.3</v>
      </c>
      <c r="I41" s="475">
        <v>141.4</v>
      </c>
      <c r="J41" s="475">
        <v>-22</v>
      </c>
      <c r="K41" s="22"/>
      <c r="L41" s="22"/>
      <c r="M41" s="22"/>
      <c r="N41" s="22"/>
      <c r="O41" s="22"/>
      <c r="P41" s="22"/>
      <c r="Q41" s="22"/>
      <c r="R41" s="22"/>
    </row>
    <row r="42" spans="1:18" ht="15.6" customHeight="1" x14ac:dyDescent="0.2">
      <c r="A42" s="471" t="s">
        <v>58</v>
      </c>
      <c r="B42" s="472">
        <v>1349.5999999999997</v>
      </c>
      <c r="C42" s="472">
        <v>1275.6999999999998</v>
      </c>
      <c r="D42" s="472">
        <v>-5.5</v>
      </c>
      <c r="E42" s="473">
        <v>462.12314759928881</v>
      </c>
      <c r="F42" s="473">
        <v>525.02045935564797</v>
      </c>
      <c r="G42" s="472">
        <v>13.6</v>
      </c>
      <c r="H42" s="472">
        <v>623.79999999999995</v>
      </c>
      <c r="I42" s="472">
        <v>669.59999999999991</v>
      </c>
      <c r="J42" s="472">
        <v>7.3</v>
      </c>
      <c r="K42" s="22"/>
      <c r="L42" s="22"/>
      <c r="M42" s="22"/>
      <c r="N42" s="22"/>
      <c r="O42" s="22"/>
      <c r="P42" s="22"/>
      <c r="Q42" s="22"/>
      <c r="R42" s="22"/>
    </row>
    <row r="43" spans="1:18" ht="15.6" customHeight="1" x14ac:dyDescent="0.2">
      <c r="A43" s="17" t="s">
        <v>5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1:18" ht="15.6" customHeight="1" x14ac:dyDescent="0.2">
      <c r="A44" s="17" t="s">
        <v>6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1:18" ht="20.100000000000001" customHeigh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1:18" ht="20.100000000000001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1:18" ht="20.100000000000001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spans="1:18" ht="20.100000000000001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1:18" ht="20.100000000000001" customHeight="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1:18" ht="20.100000000000001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1:18" ht="20.100000000000001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1:18" ht="20.100000000000001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1:18" ht="20.100000000000001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</row>
    <row r="54" spans="1:18" ht="20.100000000000001" customHeight="1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spans="1:18" ht="20.100000000000001" customHeight="1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</row>
    <row r="56" spans="1:18" ht="20.100000000000001" customHeight="1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85"/>
  <sheetViews>
    <sheetView zoomScale="90" zoomScaleNormal="90" workbookViewId="0">
      <pane xSplit="1" ySplit="7" topLeftCell="B17" activePane="bottomRight" state="frozen"/>
      <selection pane="topRight"/>
      <selection pane="bottomLeft"/>
      <selection pane="bottomRight" sqref="A1:J44"/>
    </sheetView>
  </sheetViews>
  <sheetFormatPr defaultColWidth="11.42578125" defaultRowHeight="20.100000000000001" customHeight="1" x14ac:dyDescent="0.2"/>
  <cols>
    <col min="1" max="1" width="20.5703125" style="1" customWidth="1"/>
    <col min="2" max="2" width="13.85546875" style="1" customWidth="1"/>
    <col min="3" max="3" width="12.42578125" style="1" customWidth="1"/>
    <col min="4" max="4" width="8.85546875" style="1" customWidth="1"/>
    <col min="5" max="5" width="13.140625" style="1" customWidth="1"/>
    <col min="6" max="6" width="13.5703125" style="1" customWidth="1"/>
    <col min="7" max="7" width="11.5703125" style="1" customWidth="1"/>
    <col min="8" max="8" width="12.7109375" style="1" customWidth="1"/>
    <col min="9" max="9" width="13" style="1" customWidth="1"/>
    <col min="10" max="10" width="11.140625" style="1" customWidth="1"/>
    <col min="11" max="222" width="11.42578125" style="1" customWidth="1"/>
  </cols>
  <sheetData>
    <row r="1" spans="1:14" ht="30.75" customHeight="1" x14ac:dyDescent="0.2">
      <c r="A1" s="686"/>
      <c r="B1" s="686"/>
      <c r="C1" s="686"/>
      <c r="D1" s="686"/>
      <c r="E1" s="686"/>
      <c r="F1" s="686"/>
      <c r="G1" s="686"/>
      <c r="H1" s="686"/>
      <c r="I1" s="686"/>
      <c r="J1" s="686"/>
      <c r="K1" s="190"/>
      <c r="L1" s="190"/>
      <c r="M1" s="190"/>
      <c r="N1" s="190"/>
    </row>
    <row r="2" spans="1:14" ht="15.6" customHeight="1" x14ac:dyDescent="0.2">
      <c r="A2" s="686"/>
      <c r="B2" s="686"/>
      <c r="C2" s="686"/>
      <c r="D2" s="686"/>
      <c r="E2" s="686"/>
      <c r="F2" s="686"/>
      <c r="G2" s="686"/>
      <c r="H2" s="686"/>
      <c r="I2" s="686"/>
      <c r="J2" s="686"/>
      <c r="K2" s="18"/>
      <c r="L2" s="18"/>
      <c r="M2" s="18"/>
      <c r="N2" s="18"/>
    </row>
    <row r="3" spans="1:14" ht="15.6" customHeight="1" x14ac:dyDescent="0.2">
      <c r="A3" s="686"/>
      <c r="B3" s="686"/>
      <c r="C3" s="686"/>
      <c r="D3" s="686"/>
      <c r="E3" s="686"/>
      <c r="F3" s="686"/>
      <c r="G3" s="686"/>
      <c r="H3" s="686"/>
      <c r="I3" s="686"/>
      <c r="J3" s="686"/>
      <c r="K3" s="18"/>
      <c r="L3" s="18"/>
      <c r="M3" s="18"/>
      <c r="N3" s="18"/>
    </row>
    <row r="4" spans="1:14" ht="16.5" customHeight="1" x14ac:dyDescent="0.2">
      <c r="A4" s="686"/>
      <c r="B4" s="686"/>
      <c r="C4" s="686"/>
      <c r="D4" s="686"/>
      <c r="E4" s="686"/>
      <c r="F4" s="686"/>
      <c r="G4" s="686"/>
      <c r="H4" s="686"/>
      <c r="I4" s="686"/>
      <c r="J4" s="686"/>
      <c r="K4" s="22"/>
      <c r="L4" s="22"/>
      <c r="M4" s="22"/>
      <c r="N4" s="22"/>
    </row>
    <row r="5" spans="1:14" ht="20.100000000000001" customHeight="1" x14ac:dyDescent="0.2">
      <c r="A5" s="713" t="s">
        <v>65</v>
      </c>
      <c r="B5" s="719" t="s">
        <v>66</v>
      </c>
      <c r="C5" s="719"/>
      <c r="D5" s="719"/>
      <c r="E5" s="720" t="s">
        <v>67</v>
      </c>
      <c r="F5" s="720"/>
      <c r="G5" s="720"/>
      <c r="H5" s="719" t="s">
        <v>68</v>
      </c>
      <c r="I5" s="719"/>
      <c r="J5" s="719"/>
      <c r="K5" s="22"/>
      <c r="L5" s="22"/>
      <c r="M5" s="22"/>
      <c r="N5" s="22"/>
    </row>
    <row r="6" spans="1:14" ht="20.100000000000001" customHeight="1" x14ac:dyDescent="0.2">
      <c r="A6" s="718"/>
      <c r="B6" s="601" t="s">
        <v>2</v>
      </c>
      <c r="C6" s="602" t="s">
        <v>4</v>
      </c>
      <c r="D6" s="602" t="s">
        <v>69</v>
      </c>
      <c r="E6" s="602" t="s">
        <v>2</v>
      </c>
      <c r="F6" s="602" t="s">
        <v>4</v>
      </c>
      <c r="G6" s="602" t="s">
        <v>69</v>
      </c>
      <c r="H6" s="602" t="s">
        <v>2</v>
      </c>
      <c r="I6" s="602" t="s">
        <v>4</v>
      </c>
      <c r="J6" s="603" t="s">
        <v>69</v>
      </c>
      <c r="K6" s="22"/>
      <c r="L6" s="22"/>
      <c r="M6" s="22"/>
      <c r="N6" s="22"/>
    </row>
    <row r="7" spans="1:14" ht="20.100000000000001" customHeight="1" x14ac:dyDescent="0.2">
      <c r="A7" s="714"/>
      <c r="B7" s="604" t="s">
        <v>70</v>
      </c>
      <c r="C7" s="590" t="s">
        <v>71</v>
      </c>
      <c r="D7" s="588" t="s">
        <v>72</v>
      </c>
      <c r="E7" s="588" t="s">
        <v>73</v>
      </c>
      <c r="F7" s="588" t="s">
        <v>74</v>
      </c>
      <c r="G7" s="588" t="s">
        <v>75</v>
      </c>
      <c r="H7" s="589" t="s">
        <v>76</v>
      </c>
      <c r="I7" s="589" t="s">
        <v>77</v>
      </c>
      <c r="J7" s="589" t="s">
        <v>78</v>
      </c>
      <c r="K7" s="22"/>
      <c r="L7" s="22"/>
      <c r="M7" s="22"/>
      <c r="N7" s="22"/>
    </row>
    <row r="8" spans="1:14" ht="15.6" customHeight="1" x14ac:dyDescent="0.2">
      <c r="A8" s="493" t="s">
        <v>79</v>
      </c>
      <c r="B8" s="591">
        <v>101.3</v>
      </c>
      <c r="C8" s="591">
        <v>98.699999999999989</v>
      </c>
      <c r="D8" s="591">
        <v>-2.6</v>
      </c>
      <c r="E8" s="548">
        <v>1028.7374136229023</v>
      </c>
      <c r="F8" s="548">
        <v>1067.1073961499494</v>
      </c>
      <c r="G8" s="591">
        <v>3.7</v>
      </c>
      <c r="H8" s="591">
        <v>104.2</v>
      </c>
      <c r="I8" s="591">
        <v>105.30000000000001</v>
      </c>
      <c r="J8" s="591">
        <v>1.1000000000000001</v>
      </c>
      <c r="K8" s="22"/>
      <c r="L8" s="22"/>
      <c r="M8" s="22"/>
      <c r="N8" s="22"/>
    </row>
    <row r="9" spans="1:14" ht="15.6" customHeight="1" x14ac:dyDescent="0.2">
      <c r="A9" s="124" t="s">
        <v>80</v>
      </c>
      <c r="B9" s="172">
        <v>1.5</v>
      </c>
      <c r="C9" s="172">
        <v>3.5</v>
      </c>
      <c r="D9" s="172">
        <v>133.30000000000001</v>
      </c>
      <c r="E9" s="170">
        <v>1200</v>
      </c>
      <c r="F9" s="170">
        <v>1132</v>
      </c>
      <c r="G9" s="184">
        <v>-5.7</v>
      </c>
      <c r="H9" s="172">
        <v>1.8</v>
      </c>
      <c r="I9" s="172">
        <v>4</v>
      </c>
      <c r="J9" s="172">
        <v>122.2</v>
      </c>
      <c r="K9" s="22"/>
      <c r="L9" s="22"/>
      <c r="M9" s="22"/>
      <c r="N9" s="22"/>
    </row>
    <row r="10" spans="1:14" ht="15.6" customHeight="1" x14ac:dyDescent="0.2">
      <c r="A10" s="124" t="s">
        <v>81</v>
      </c>
      <c r="B10" s="172">
        <v>3.3</v>
      </c>
      <c r="C10" s="172">
        <v>3.3</v>
      </c>
      <c r="D10" s="172">
        <v>0</v>
      </c>
      <c r="E10" s="170">
        <v>1260</v>
      </c>
      <c r="F10" s="170">
        <v>1160</v>
      </c>
      <c r="G10" s="184">
        <v>-7.9</v>
      </c>
      <c r="H10" s="172">
        <v>4.2</v>
      </c>
      <c r="I10" s="172">
        <v>3.8</v>
      </c>
      <c r="J10" s="172">
        <v>-9.5</v>
      </c>
      <c r="K10" s="22"/>
      <c r="L10" s="22"/>
      <c r="M10" s="22"/>
      <c r="N10" s="22"/>
    </row>
    <row r="11" spans="1:14" ht="15.6" customHeight="1" x14ac:dyDescent="0.2">
      <c r="A11" s="124" t="s">
        <v>82</v>
      </c>
      <c r="B11" s="172">
        <v>5.2</v>
      </c>
      <c r="C11" s="172">
        <v>5.3</v>
      </c>
      <c r="D11" s="172">
        <v>1.9</v>
      </c>
      <c r="E11" s="170">
        <v>550</v>
      </c>
      <c r="F11" s="170">
        <v>720</v>
      </c>
      <c r="G11" s="184">
        <v>30.9</v>
      </c>
      <c r="H11" s="172">
        <v>2.9</v>
      </c>
      <c r="I11" s="172">
        <v>3.8</v>
      </c>
      <c r="J11" s="172">
        <v>31</v>
      </c>
      <c r="K11" s="22"/>
      <c r="L11" s="22"/>
      <c r="M11" s="22"/>
      <c r="N11" s="22"/>
    </row>
    <row r="12" spans="1:14" ht="15.6" customHeight="1" x14ac:dyDescent="0.2">
      <c r="A12" s="124" t="s">
        <v>83</v>
      </c>
      <c r="B12" s="172">
        <v>2.7</v>
      </c>
      <c r="C12" s="172">
        <v>2.7</v>
      </c>
      <c r="D12" s="172">
        <v>0</v>
      </c>
      <c r="E12" s="170">
        <v>899.99999999999989</v>
      </c>
      <c r="F12" s="170">
        <v>899.99999999999989</v>
      </c>
      <c r="G12" s="184">
        <v>0</v>
      </c>
      <c r="H12" s="172">
        <v>2.4</v>
      </c>
      <c r="I12" s="172">
        <v>2.4</v>
      </c>
      <c r="J12" s="172">
        <v>0</v>
      </c>
      <c r="K12" s="22"/>
      <c r="L12" s="22"/>
      <c r="M12" s="22"/>
      <c r="N12" s="22"/>
    </row>
    <row r="13" spans="1:14" ht="15.6" customHeight="1" x14ac:dyDescent="0.2">
      <c r="A13" s="124" t="s">
        <v>84</v>
      </c>
      <c r="B13" s="172">
        <v>1</v>
      </c>
      <c r="C13" s="172">
        <v>1.2</v>
      </c>
      <c r="D13" s="172">
        <v>20</v>
      </c>
      <c r="E13" s="170">
        <v>845</v>
      </c>
      <c r="F13" s="170">
        <v>916.99999999999989</v>
      </c>
      <c r="G13" s="184">
        <v>8.5</v>
      </c>
      <c r="H13" s="172">
        <v>0.8</v>
      </c>
      <c r="I13" s="172">
        <v>1.1000000000000001</v>
      </c>
      <c r="J13" s="172">
        <v>37.5</v>
      </c>
      <c r="K13" s="22"/>
      <c r="L13" s="22"/>
      <c r="M13" s="22"/>
      <c r="N13" s="22"/>
    </row>
    <row r="14" spans="1:14" ht="15.6" customHeight="1" x14ac:dyDescent="0.2">
      <c r="A14" s="124" t="s">
        <v>85</v>
      </c>
      <c r="B14" s="172">
        <v>27.099999999999998</v>
      </c>
      <c r="C14" s="172">
        <v>27.099999999999998</v>
      </c>
      <c r="D14" s="172">
        <v>0</v>
      </c>
      <c r="E14" s="170">
        <v>767.82287822878232</v>
      </c>
      <c r="F14" s="170">
        <v>775.27306273062732</v>
      </c>
      <c r="G14" s="184">
        <v>1</v>
      </c>
      <c r="H14" s="172">
        <v>20.8</v>
      </c>
      <c r="I14" s="172">
        <v>21</v>
      </c>
      <c r="J14" s="172">
        <v>1</v>
      </c>
      <c r="K14" s="22"/>
      <c r="L14" s="22"/>
      <c r="M14" s="22"/>
      <c r="N14" s="22"/>
    </row>
    <row r="15" spans="1:14" ht="15.6" customHeight="1" x14ac:dyDescent="0.2">
      <c r="A15" s="124" t="s">
        <v>86</v>
      </c>
      <c r="B15" s="172">
        <v>60.5</v>
      </c>
      <c r="C15" s="172">
        <v>55.599999999999994</v>
      </c>
      <c r="D15" s="172">
        <v>-8.1</v>
      </c>
      <c r="E15" s="170">
        <v>1178.6793388429753</v>
      </c>
      <c r="F15" s="170">
        <v>1244.1942446043165</v>
      </c>
      <c r="G15" s="184">
        <v>5.6</v>
      </c>
      <c r="H15" s="172">
        <v>71.3</v>
      </c>
      <c r="I15" s="172">
        <v>69.2</v>
      </c>
      <c r="J15" s="172">
        <v>-2.9</v>
      </c>
      <c r="K15" s="22"/>
      <c r="L15" s="22"/>
      <c r="M15" s="22"/>
      <c r="N15" s="22"/>
    </row>
    <row r="16" spans="1:14" ht="15.6" customHeight="1" x14ac:dyDescent="0.2">
      <c r="A16" s="493" t="s">
        <v>87</v>
      </c>
      <c r="B16" s="591">
        <v>1456.8</v>
      </c>
      <c r="C16" s="591">
        <v>1426.3000000000002</v>
      </c>
      <c r="D16" s="591">
        <v>-2.1</v>
      </c>
      <c r="E16" s="548">
        <v>406.45098846787482</v>
      </c>
      <c r="F16" s="548">
        <v>514.10586833064565</v>
      </c>
      <c r="G16" s="591">
        <v>26.5</v>
      </c>
      <c r="H16" s="591">
        <v>592</v>
      </c>
      <c r="I16" s="591">
        <v>733.3</v>
      </c>
      <c r="J16" s="591">
        <v>23.9</v>
      </c>
      <c r="K16" s="22"/>
      <c r="L16" s="22"/>
      <c r="M16" s="22"/>
      <c r="N16" s="22"/>
    </row>
    <row r="17" spans="1:14" ht="15.6" customHeight="1" x14ac:dyDescent="0.2">
      <c r="A17" s="124" t="s">
        <v>88</v>
      </c>
      <c r="B17" s="172">
        <v>48</v>
      </c>
      <c r="C17" s="172">
        <v>48.7</v>
      </c>
      <c r="D17" s="172">
        <v>1.5</v>
      </c>
      <c r="E17" s="170">
        <v>559.36250000000007</v>
      </c>
      <c r="F17" s="170">
        <v>581.57700205338801</v>
      </c>
      <c r="G17" s="184">
        <v>4</v>
      </c>
      <c r="H17" s="172">
        <v>26.8</v>
      </c>
      <c r="I17" s="172">
        <v>28.3</v>
      </c>
      <c r="J17" s="172">
        <v>5.6</v>
      </c>
      <c r="K17" s="22"/>
      <c r="L17" s="22"/>
      <c r="M17" s="22"/>
      <c r="N17" s="22"/>
    </row>
    <row r="18" spans="1:14" ht="15.6" customHeight="1" x14ac:dyDescent="0.2">
      <c r="A18" s="124" t="s">
        <v>89</v>
      </c>
      <c r="B18" s="172">
        <v>194.20000000000002</v>
      </c>
      <c r="C18" s="172">
        <v>199.8</v>
      </c>
      <c r="D18" s="172">
        <v>2.9</v>
      </c>
      <c r="E18" s="170">
        <v>305.47734294541704</v>
      </c>
      <c r="F18" s="170">
        <v>425.13663663663664</v>
      </c>
      <c r="G18" s="184">
        <v>39.200000000000003</v>
      </c>
      <c r="H18" s="172">
        <v>59.3</v>
      </c>
      <c r="I18" s="172">
        <v>84.9</v>
      </c>
      <c r="J18" s="172">
        <v>43.2</v>
      </c>
      <c r="K18" s="22"/>
      <c r="L18" s="22"/>
      <c r="M18" s="22"/>
      <c r="N18" s="22"/>
    </row>
    <row r="19" spans="1:14" ht="15.6" customHeight="1" x14ac:dyDescent="0.2">
      <c r="A19" s="124" t="s">
        <v>90</v>
      </c>
      <c r="B19" s="172">
        <v>391.09999999999997</v>
      </c>
      <c r="C19" s="172">
        <v>361.2</v>
      </c>
      <c r="D19" s="172">
        <v>-7.6</v>
      </c>
      <c r="E19" s="170">
        <v>291.81104576834571</v>
      </c>
      <c r="F19" s="170">
        <v>321.58028792912518</v>
      </c>
      <c r="G19" s="184">
        <v>10.199999999999999</v>
      </c>
      <c r="H19" s="172">
        <v>114.1</v>
      </c>
      <c r="I19" s="172">
        <v>116.2</v>
      </c>
      <c r="J19" s="172">
        <v>1.8</v>
      </c>
      <c r="K19" s="22"/>
      <c r="L19" s="22"/>
      <c r="M19" s="22"/>
      <c r="N19" s="22"/>
    </row>
    <row r="20" spans="1:14" ht="15.6" customHeight="1" x14ac:dyDescent="0.2">
      <c r="A20" s="124" t="s">
        <v>91</v>
      </c>
      <c r="B20" s="172">
        <v>43.3</v>
      </c>
      <c r="C20" s="172">
        <v>45.8</v>
      </c>
      <c r="D20" s="172">
        <v>5.8</v>
      </c>
      <c r="E20" s="170">
        <v>412</v>
      </c>
      <c r="F20" s="170">
        <v>412</v>
      </c>
      <c r="G20" s="184">
        <v>0</v>
      </c>
      <c r="H20" s="172">
        <v>17.8</v>
      </c>
      <c r="I20" s="172">
        <v>18.899999999999999</v>
      </c>
      <c r="J20" s="172">
        <v>6.2</v>
      </c>
      <c r="K20" s="22"/>
      <c r="L20" s="22"/>
      <c r="M20" s="22"/>
      <c r="N20" s="22"/>
    </row>
    <row r="21" spans="1:14" ht="15.6" customHeight="1" x14ac:dyDescent="0.2">
      <c r="A21" s="124" t="s">
        <v>92</v>
      </c>
      <c r="B21" s="172">
        <v>93.3</v>
      </c>
      <c r="C21" s="172">
        <v>101.69999999999999</v>
      </c>
      <c r="D21" s="172">
        <v>9</v>
      </c>
      <c r="E21" s="170">
        <v>293.98821007502681</v>
      </c>
      <c r="F21" s="170">
        <v>523.02064896755167</v>
      </c>
      <c r="G21" s="184">
        <v>77.900000000000006</v>
      </c>
      <c r="H21" s="172">
        <v>27.4</v>
      </c>
      <c r="I21" s="172">
        <v>53.2</v>
      </c>
      <c r="J21" s="172">
        <v>94.2</v>
      </c>
      <c r="K21" s="22"/>
      <c r="L21" s="22"/>
      <c r="M21" s="22"/>
      <c r="N21" s="22"/>
    </row>
    <row r="22" spans="1:14" ht="15.6" customHeight="1" x14ac:dyDescent="0.2">
      <c r="A22" s="124" t="s">
        <v>93</v>
      </c>
      <c r="B22" s="172">
        <v>226</v>
      </c>
      <c r="C22" s="172">
        <v>216.8</v>
      </c>
      <c r="D22" s="172">
        <v>-4.0999999999999996</v>
      </c>
      <c r="E22" s="170">
        <v>464.12035398230086</v>
      </c>
      <c r="F22" s="170">
        <v>437.27490774907739</v>
      </c>
      <c r="G22" s="184">
        <v>-5.8</v>
      </c>
      <c r="H22" s="172">
        <v>104.9</v>
      </c>
      <c r="I22" s="172">
        <v>94.8</v>
      </c>
      <c r="J22" s="172">
        <v>-9.6</v>
      </c>
      <c r="K22" s="22"/>
      <c r="L22" s="22"/>
      <c r="M22" s="22"/>
      <c r="N22" s="22"/>
    </row>
    <row r="23" spans="1:14" ht="15.6" customHeight="1" x14ac:dyDescent="0.2">
      <c r="A23" s="124" t="s">
        <v>94</v>
      </c>
      <c r="B23" s="172">
        <v>32.199999999999996</v>
      </c>
      <c r="C23" s="172">
        <v>32.199999999999996</v>
      </c>
      <c r="D23" s="172">
        <v>0</v>
      </c>
      <c r="E23" s="170">
        <v>644.39130434782624</v>
      </c>
      <c r="F23" s="170">
        <v>509.00000000000006</v>
      </c>
      <c r="G23" s="184">
        <v>-21</v>
      </c>
      <c r="H23" s="172">
        <v>20.7</v>
      </c>
      <c r="I23" s="172">
        <v>16.399999999999999</v>
      </c>
      <c r="J23" s="172">
        <v>-20.8</v>
      </c>
      <c r="K23" s="22"/>
      <c r="L23" s="22"/>
      <c r="M23" s="22"/>
      <c r="N23" s="22"/>
    </row>
    <row r="24" spans="1:14" ht="15.6" customHeight="1" x14ac:dyDescent="0.2">
      <c r="A24" s="124" t="s">
        <v>95</v>
      </c>
      <c r="B24" s="172">
        <v>3.7</v>
      </c>
      <c r="C24" s="172">
        <v>3.7</v>
      </c>
      <c r="D24" s="172">
        <v>0</v>
      </c>
      <c r="E24" s="170">
        <v>448</v>
      </c>
      <c r="F24" s="170">
        <v>727.99999999999989</v>
      </c>
      <c r="G24" s="184">
        <v>62.5</v>
      </c>
      <c r="H24" s="172">
        <v>1.7</v>
      </c>
      <c r="I24" s="172">
        <v>2.7</v>
      </c>
      <c r="J24" s="172">
        <v>58.8</v>
      </c>
      <c r="K24" s="22"/>
      <c r="L24" s="22"/>
      <c r="M24" s="22"/>
      <c r="N24" s="22"/>
    </row>
    <row r="25" spans="1:14" ht="15.6" customHeight="1" x14ac:dyDescent="0.2">
      <c r="A25" s="124" t="s">
        <v>96</v>
      </c>
      <c r="B25" s="172">
        <v>425</v>
      </c>
      <c r="C25" s="172">
        <v>416.4</v>
      </c>
      <c r="D25" s="172">
        <v>-2</v>
      </c>
      <c r="E25" s="170">
        <v>515.8835294117647</v>
      </c>
      <c r="F25" s="170">
        <v>763.4579731027859</v>
      </c>
      <c r="G25" s="184">
        <v>48</v>
      </c>
      <c r="H25" s="172">
        <v>219.3</v>
      </c>
      <c r="I25" s="172">
        <v>317.89999999999998</v>
      </c>
      <c r="J25" s="172">
        <v>45</v>
      </c>
      <c r="K25" s="22"/>
      <c r="L25" s="22"/>
      <c r="M25" s="22"/>
      <c r="N25" s="22"/>
    </row>
    <row r="26" spans="1:14" ht="15.6" customHeight="1" x14ac:dyDescent="0.2">
      <c r="A26" s="493" t="s">
        <v>97</v>
      </c>
      <c r="B26" s="591">
        <v>427.7</v>
      </c>
      <c r="C26" s="591">
        <v>326.60000000000002</v>
      </c>
      <c r="D26" s="591">
        <v>-23.6</v>
      </c>
      <c r="E26" s="548">
        <v>1816.8045358896422</v>
      </c>
      <c r="F26" s="548">
        <v>2005.0973668095526</v>
      </c>
      <c r="G26" s="591">
        <v>10.4</v>
      </c>
      <c r="H26" s="591">
        <v>776.99999999999989</v>
      </c>
      <c r="I26" s="591">
        <v>654.89999999999986</v>
      </c>
      <c r="J26" s="591">
        <v>-15.7</v>
      </c>
      <c r="K26" s="22"/>
      <c r="L26" s="22"/>
      <c r="M26" s="22"/>
      <c r="N26" s="22"/>
    </row>
    <row r="27" spans="1:14" ht="15.6" customHeight="1" x14ac:dyDescent="0.2">
      <c r="A27" s="124" t="s">
        <v>98</v>
      </c>
      <c r="B27" s="172">
        <v>255.60000000000002</v>
      </c>
      <c r="C27" s="172">
        <v>191.2</v>
      </c>
      <c r="D27" s="172">
        <v>-25.2</v>
      </c>
      <c r="E27" s="170">
        <v>1403.3947574334898</v>
      </c>
      <c r="F27" s="170">
        <v>1587.2364016736401</v>
      </c>
      <c r="G27" s="184">
        <v>13.1</v>
      </c>
      <c r="H27" s="172">
        <v>358.7</v>
      </c>
      <c r="I27" s="172">
        <v>303.5</v>
      </c>
      <c r="J27" s="172">
        <v>-15.4</v>
      </c>
      <c r="K27" s="22"/>
      <c r="L27" s="22"/>
      <c r="M27" s="22"/>
      <c r="N27" s="22"/>
    </row>
    <row r="28" spans="1:14" ht="15.6" customHeight="1" x14ac:dyDescent="0.2">
      <c r="A28" s="124" t="s">
        <v>99</v>
      </c>
      <c r="B28" s="172">
        <v>12.9</v>
      </c>
      <c r="C28" s="172">
        <v>6.6000000000000005</v>
      </c>
      <c r="D28" s="172">
        <v>-48.8</v>
      </c>
      <c r="E28" s="170">
        <v>544.65116279069764</v>
      </c>
      <c r="F28" s="170">
        <v>2112.121212121212</v>
      </c>
      <c r="G28" s="184">
        <v>287.8</v>
      </c>
      <c r="H28" s="172">
        <v>7</v>
      </c>
      <c r="I28" s="172">
        <v>13.9</v>
      </c>
      <c r="J28" s="172">
        <v>98.6</v>
      </c>
      <c r="K28" s="22"/>
      <c r="L28" s="22"/>
      <c r="M28" s="22"/>
      <c r="N28" s="22"/>
    </row>
    <row r="29" spans="1:14" ht="15.6" customHeight="1" x14ac:dyDescent="0.2">
      <c r="A29" s="124" t="s">
        <v>100</v>
      </c>
      <c r="B29" s="172">
        <v>144.5</v>
      </c>
      <c r="C29" s="172">
        <v>114.7</v>
      </c>
      <c r="D29" s="172">
        <v>-20.6</v>
      </c>
      <c r="E29" s="170">
        <v>2570.5743944636679</v>
      </c>
      <c r="F29" s="170">
        <v>2603.7489102005229</v>
      </c>
      <c r="G29" s="184">
        <v>1.3</v>
      </c>
      <c r="H29" s="172">
        <v>371.4</v>
      </c>
      <c r="I29" s="172">
        <v>298.7</v>
      </c>
      <c r="J29" s="172">
        <v>-19.600000000000001</v>
      </c>
      <c r="K29" s="22"/>
      <c r="L29" s="22"/>
      <c r="M29" s="22"/>
      <c r="N29" s="22"/>
    </row>
    <row r="30" spans="1:14" ht="15.6" customHeight="1" x14ac:dyDescent="0.2">
      <c r="A30" s="124" t="s">
        <v>101</v>
      </c>
      <c r="B30" s="172">
        <v>14.700000000000001</v>
      </c>
      <c r="C30" s="172">
        <v>14.1</v>
      </c>
      <c r="D30" s="172">
        <v>-4.0999999999999996</v>
      </c>
      <c r="E30" s="170">
        <v>2711.9455782312921</v>
      </c>
      <c r="F30" s="170">
        <v>2751.432624113475</v>
      </c>
      <c r="G30" s="184">
        <v>1.5</v>
      </c>
      <c r="H30" s="172">
        <v>39.9</v>
      </c>
      <c r="I30" s="172">
        <v>38.799999999999997</v>
      </c>
      <c r="J30" s="172">
        <v>-2.8</v>
      </c>
      <c r="K30" s="22"/>
      <c r="L30" s="22"/>
      <c r="M30" s="22"/>
      <c r="N30" s="22"/>
    </row>
    <row r="31" spans="1:14" ht="15.6" customHeight="1" x14ac:dyDescent="0.2">
      <c r="A31" s="493" t="s">
        <v>102</v>
      </c>
      <c r="B31" s="591">
        <v>420.3</v>
      </c>
      <c r="C31" s="591">
        <v>416.50000000000006</v>
      </c>
      <c r="D31" s="591">
        <v>-0.9</v>
      </c>
      <c r="E31" s="548">
        <v>1698.0290268855579</v>
      </c>
      <c r="F31" s="548">
        <v>1683.4273709483791</v>
      </c>
      <c r="G31" s="591">
        <v>-0.9</v>
      </c>
      <c r="H31" s="591">
        <v>713.69999999999982</v>
      </c>
      <c r="I31" s="591">
        <v>701.09999999999991</v>
      </c>
      <c r="J31" s="591">
        <v>-1.8</v>
      </c>
      <c r="K31" s="22"/>
      <c r="L31" s="22"/>
      <c r="M31" s="22"/>
      <c r="N31" s="22"/>
    </row>
    <row r="32" spans="1:14" ht="15.6" customHeight="1" x14ac:dyDescent="0.2">
      <c r="A32" s="124" t="s">
        <v>103</v>
      </c>
      <c r="B32" s="172">
        <v>326.7</v>
      </c>
      <c r="C32" s="172">
        <v>322.90000000000003</v>
      </c>
      <c r="D32" s="172">
        <v>-1.2</v>
      </c>
      <c r="E32" s="170">
        <v>1620.1576369758188</v>
      </c>
      <c r="F32" s="170">
        <v>1589.1059151440074</v>
      </c>
      <c r="G32" s="184">
        <v>-1.9</v>
      </c>
      <c r="H32" s="172">
        <v>529.29999999999995</v>
      </c>
      <c r="I32" s="172">
        <v>513.1</v>
      </c>
      <c r="J32" s="172">
        <v>-3.1</v>
      </c>
      <c r="K32" s="22"/>
      <c r="L32" s="22"/>
      <c r="M32" s="22"/>
      <c r="N32" s="22"/>
    </row>
    <row r="33" spans="1:14" ht="15.6" customHeight="1" x14ac:dyDescent="0.2">
      <c r="A33" s="124" t="s">
        <v>104</v>
      </c>
      <c r="B33" s="172">
        <v>9.8999999999999986</v>
      </c>
      <c r="C33" s="172">
        <v>9.9</v>
      </c>
      <c r="D33" s="172">
        <v>0</v>
      </c>
      <c r="E33" s="170">
        <v>990.45454545454561</v>
      </c>
      <c r="F33" s="170">
        <v>1012.89898989899</v>
      </c>
      <c r="G33" s="184">
        <v>2.2999999999999998</v>
      </c>
      <c r="H33" s="172">
        <v>9.8000000000000007</v>
      </c>
      <c r="I33" s="172">
        <v>10</v>
      </c>
      <c r="J33" s="172">
        <v>2</v>
      </c>
      <c r="K33" s="22"/>
      <c r="L33" s="22"/>
      <c r="M33" s="22"/>
      <c r="N33" s="22"/>
    </row>
    <row r="34" spans="1:14" ht="15.6" customHeight="1" x14ac:dyDescent="0.2">
      <c r="A34" s="124" t="s">
        <v>105</v>
      </c>
      <c r="B34" s="172">
        <v>1.1000000000000001</v>
      </c>
      <c r="C34" s="172">
        <v>1.1000000000000001</v>
      </c>
      <c r="D34" s="172">
        <v>0</v>
      </c>
      <c r="E34" s="170">
        <v>1173.272727272727</v>
      </c>
      <c r="F34" s="170">
        <v>1143.181818181818</v>
      </c>
      <c r="G34" s="184">
        <v>-2.6</v>
      </c>
      <c r="H34" s="172">
        <v>1.3</v>
      </c>
      <c r="I34" s="172">
        <v>1.3</v>
      </c>
      <c r="J34" s="172">
        <v>0</v>
      </c>
      <c r="K34" s="22"/>
      <c r="L34" s="22"/>
      <c r="M34" s="22"/>
      <c r="N34" s="22"/>
    </row>
    <row r="35" spans="1:14" ht="15.6" customHeight="1" x14ac:dyDescent="0.2">
      <c r="A35" s="124" t="s">
        <v>106</v>
      </c>
      <c r="B35" s="172">
        <v>82.600000000000009</v>
      </c>
      <c r="C35" s="172">
        <v>82.600000000000009</v>
      </c>
      <c r="D35" s="172">
        <v>0</v>
      </c>
      <c r="E35" s="170">
        <v>2097.8208232445518</v>
      </c>
      <c r="F35" s="170">
        <v>2139.7094430992734</v>
      </c>
      <c r="G35" s="184">
        <v>2</v>
      </c>
      <c r="H35" s="172">
        <v>173.3</v>
      </c>
      <c r="I35" s="172">
        <v>176.7</v>
      </c>
      <c r="J35" s="172">
        <v>2</v>
      </c>
      <c r="K35" s="22"/>
      <c r="L35" s="22"/>
      <c r="M35" s="22"/>
      <c r="N35" s="22"/>
    </row>
    <row r="36" spans="1:14" ht="15.6" customHeight="1" x14ac:dyDescent="0.2">
      <c r="A36" s="493" t="s">
        <v>107</v>
      </c>
      <c r="B36" s="591">
        <v>517.30000000000007</v>
      </c>
      <c r="C36" s="591">
        <v>550.19999999999993</v>
      </c>
      <c r="D36" s="591">
        <v>6.4</v>
      </c>
      <c r="E36" s="548">
        <v>1366.4475159481922</v>
      </c>
      <c r="F36" s="548">
        <v>1711.8884042166487</v>
      </c>
      <c r="G36" s="591">
        <v>25.3</v>
      </c>
      <c r="H36" s="591">
        <v>706.9</v>
      </c>
      <c r="I36" s="591">
        <v>942</v>
      </c>
      <c r="J36" s="591">
        <v>33.299999999999997</v>
      </c>
      <c r="K36" s="22"/>
      <c r="L36" s="22"/>
      <c r="M36" s="22"/>
      <c r="N36" s="22"/>
    </row>
    <row r="37" spans="1:14" ht="15.6" customHeight="1" x14ac:dyDescent="0.2">
      <c r="A37" s="124" t="s">
        <v>108</v>
      </c>
      <c r="B37" s="172">
        <v>405.30000000000007</v>
      </c>
      <c r="C37" s="172">
        <v>432.79999999999995</v>
      </c>
      <c r="D37" s="172">
        <v>6.8</v>
      </c>
      <c r="E37" s="170">
        <v>1317.5951147298294</v>
      </c>
      <c r="F37" s="170">
        <v>1765.6171441774493</v>
      </c>
      <c r="G37" s="184">
        <v>34</v>
      </c>
      <c r="H37" s="172">
        <v>534</v>
      </c>
      <c r="I37" s="172">
        <v>764.2</v>
      </c>
      <c r="J37" s="172">
        <v>43.1</v>
      </c>
      <c r="K37" s="22"/>
      <c r="L37" s="22"/>
      <c r="M37" s="22"/>
      <c r="N37" s="22"/>
    </row>
    <row r="38" spans="1:14" ht="15.6" customHeight="1" x14ac:dyDescent="0.2">
      <c r="A38" s="124" t="s">
        <v>109</v>
      </c>
      <c r="B38" s="172">
        <v>53.900000000000006</v>
      </c>
      <c r="C38" s="172">
        <v>65.100000000000009</v>
      </c>
      <c r="D38" s="172">
        <v>20.8</v>
      </c>
      <c r="E38" s="170">
        <v>1631.8719851576991</v>
      </c>
      <c r="F38" s="170">
        <v>1627.7572964669737</v>
      </c>
      <c r="G38" s="184">
        <v>-0.3</v>
      </c>
      <c r="H38" s="172">
        <v>88</v>
      </c>
      <c r="I38" s="172">
        <v>106</v>
      </c>
      <c r="J38" s="172">
        <v>20.5</v>
      </c>
      <c r="K38" s="22"/>
      <c r="L38" s="22"/>
      <c r="M38" s="22"/>
      <c r="N38" s="22"/>
    </row>
    <row r="39" spans="1:14" ht="15.6" customHeight="1" x14ac:dyDescent="0.2">
      <c r="A39" s="124" t="s">
        <v>110</v>
      </c>
      <c r="B39" s="172">
        <v>58.099999999999994</v>
      </c>
      <c r="C39" s="172">
        <v>52.3</v>
      </c>
      <c r="D39" s="172">
        <v>-10</v>
      </c>
      <c r="E39" s="170">
        <v>1461.0000000000002</v>
      </c>
      <c r="F39" s="170">
        <v>1371.9866156787762</v>
      </c>
      <c r="G39" s="184">
        <v>-6.1</v>
      </c>
      <c r="H39" s="172">
        <v>84.9</v>
      </c>
      <c r="I39" s="172">
        <v>71.8</v>
      </c>
      <c r="J39" s="172">
        <v>-15.4</v>
      </c>
      <c r="K39" s="22"/>
      <c r="L39" s="22"/>
      <c r="M39" s="22"/>
      <c r="N39" s="22"/>
    </row>
    <row r="40" spans="1:14" ht="15.6" customHeight="1" x14ac:dyDescent="0.2">
      <c r="A40" s="493" t="s">
        <v>111</v>
      </c>
      <c r="B40" s="591">
        <v>1558.1</v>
      </c>
      <c r="C40" s="591">
        <v>1525.0000000000002</v>
      </c>
      <c r="D40" s="591">
        <v>-2.1</v>
      </c>
      <c r="E40" s="548">
        <v>446.90899172068549</v>
      </c>
      <c r="F40" s="548">
        <v>549.89685245901626</v>
      </c>
      <c r="G40" s="591">
        <v>23</v>
      </c>
      <c r="H40" s="591">
        <v>696.2</v>
      </c>
      <c r="I40" s="591">
        <v>838.59999999999991</v>
      </c>
      <c r="J40" s="591">
        <v>20.5</v>
      </c>
      <c r="K40" s="22"/>
      <c r="L40" s="22"/>
      <c r="M40" s="22"/>
      <c r="N40" s="22"/>
    </row>
    <row r="41" spans="1:14" ht="15.6" customHeight="1" x14ac:dyDescent="0.2">
      <c r="A41" s="518" t="s">
        <v>112</v>
      </c>
      <c r="B41" s="611">
        <v>1365.3000000000002</v>
      </c>
      <c r="C41" s="611">
        <v>1293.3000000000002</v>
      </c>
      <c r="D41" s="611">
        <v>-5.3</v>
      </c>
      <c r="E41" s="612">
        <v>1609.603896579506</v>
      </c>
      <c r="F41" s="612">
        <v>1776.7674166859967</v>
      </c>
      <c r="G41" s="611">
        <v>10.4</v>
      </c>
      <c r="H41" s="611">
        <v>2197.6</v>
      </c>
      <c r="I41" s="611">
        <v>2298</v>
      </c>
      <c r="J41" s="611">
        <v>4.5999999999999996</v>
      </c>
      <c r="K41" s="22"/>
      <c r="L41" s="22"/>
      <c r="M41" s="22"/>
      <c r="N41" s="22"/>
    </row>
    <row r="42" spans="1:14" ht="15.6" customHeight="1" x14ac:dyDescent="0.2">
      <c r="A42" s="218" t="s">
        <v>58</v>
      </c>
      <c r="B42" s="224">
        <v>2923.4</v>
      </c>
      <c r="C42" s="224">
        <v>2818.3</v>
      </c>
      <c r="D42" s="224">
        <v>-3.6</v>
      </c>
      <c r="E42" s="225">
        <v>989.91622768009836</v>
      </c>
      <c r="F42" s="225">
        <v>1112.8999751623319</v>
      </c>
      <c r="G42" s="224">
        <v>12.4</v>
      </c>
      <c r="H42" s="224">
        <v>2893.8</v>
      </c>
      <c r="I42" s="224">
        <v>3136.6</v>
      </c>
      <c r="J42" s="224">
        <v>8.4</v>
      </c>
      <c r="K42" s="22"/>
      <c r="L42" s="22"/>
      <c r="M42" s="22"/>
      <c r="N42" s="22"/>
    </row>
    <row r="43" spans="1:14" ht="15.6" customHeight="1" x14ac:dyDescent="0.2">
      <c r="A43" s="17" t="s">
        <v>5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1:14" ht="15.6" customHeight="1" x14ac:dyDescent="0.2">
      <c r="A44" s="17" t="s">
        <v>6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 ht="20.100000000000001" customHeigh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1:14" ht="20.100000000000001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1:14" ht="20.100000000000001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1:14" ht="20.100000000000001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1:14" ht="20.100000000000001" customHeight="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1:14" ht="20.100000000000001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</row>
    <row r="51" spans="1:14" ht="20.100000000000001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1:14" ht="20.100000000000001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</row>
    <row r="53" spans="1:14" ht="20.100000000000001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1:14" ht="20.100000000000001" customHeight="1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1:14" ht="20.100000000000001" customHeight="1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4" ht="20.100000000000001" customHeight="1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</row>
    <row r="57" spans="1:14" ht="20.100000000000001" customHeight="1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</row>
    <row r="58" spans="1:14" ht="20.100000000000001" customHeight="1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1:14" ht="20.100000000000001" customHeight="1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</row>
    <row r="60" spans="1:14" ht="20.100000000000001" customHeight="1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</row>
    <row r="61" spans="1:14" ht="20.100000000000001" customHeight="1" x14ac:dyDescent="0.2">
      <c r="K61" s="22"/>
      <c r="L61" s="22"/>
      <c r="M61" s="22"/>
      <c r="N61" s="22"/>
    </row>
    <row r="62" spans="1:14" ht="20.100000000000001" customHeight="1" x14ac:dyDescent="0.2">
      <c r="K62" s="22"/>
      <c r="L62" s="22"/>
      <c r="M62" s="22"/>
      <c r="N62" s="22"/>
    </row>
    <row r="63" spans="1:14" ht="20.100000000000001" customHeight="1" x14ac:dyDescent="0.2">
      <c r="K63" s="22"/>
      <c r="L63" s="22"/>
      <c r="M63" s="22"/>
      <c r="N63" s="22"/>
    </row>
    <row r="64" spans="1:14" ht="20.100000000000001" customHeight="1" x14ac:dyDescent="0.2">
      <c r="K64" s="22"/>
      <c r="L64" s="22"/>
      <c r="M64" s="22"/>
      <c r="N64" s="22"/>
    </row>
    <row r="65" spans="11:14" ht="20.100000000000001" customHeight="1" x14ac:dyDescent="0.2">
      <c r="K65" s="22"/>
      <c r="L65" s="22"/>
      <c r="M65" s="22"/>
      <c r="N65" s="22"/>
    </row>
    <row r="66" spans="11:14" ht="20.100000000000001" customHeight="1" x14ac:dyDescent="0.2">
      <c r="K66" s="22"/>
      <c r="L66" s="22"/>
      <c r="M66" s="22"/>
      <c r="N66" s="22"/>
    </row>
    <row r="67" spans="11:14" ht="20.100000000000001" customHeight="1" x14ac:dyDescent="0.2">
      <c r="K67" s="22"/>
      <c r="L67" s="22"/>
      <c r="M67" s="22"/>
      <c r="N67" s="22"/>
    </row>
    <row r="68" spans="11:14" ht="20.100000000000001" customHeight="1" x14ac:dyDescent="0.2">
      <c r="K68" s="22"/>
      <c r="L68" s="22"/>
      <c r="M68" s="22"/>
      <c r="N68" s="22"/>
    </row>
    <row r="69" spans="11:14" ht="20.100000000000001" customHeight="1" x14ac:dyDescent="0.2">
      <c r="K69" s="22"/>
      <c r="L69" s="22"/>
      <c r="M69" s="22"/>
      <c r="N69" s="22"/>
    </row>
    <row r="70" spans="11:14" ht="20.100000000000001" customHeight="1" x14ac:dyDescent="0.2">
      <c r="K70" s="22"/>
      <c r="L70" s="22"/>
      <c r="M70" s="22"/>
      <c r="N70" s="22"/>
    </row>
    <row r="71" spans="11:14" ht="20.100000000000001" customHeight="1" x14ac:dyDescent="0.2">
      <c r="K71" s="22"/>
      <c r="L71" s="22"/>
      <c r="M71" s="22"/>
      <c r="N71" s="22"/>
    </row>
    <row r="72" spans="11:14" ht="20.100000000000001" customHeight="1" x14ac:dyDescent="0.2">
      <c r="K72" s="22"/>
      <c r="L72" s="22"/>
      <c r="M72" s="22"/>
      <c r="N72" s="22"/>
    </row>
    <row r="73" spans="11:14" ht="20.100000000000001" customHeight="1" x14ac:dyDescent="0.2">
      <c r="K73" s="22"/>
      <c r="L73" s="22"/>
      <c r="M73" s="22"/>
      <c r="N73" s="22"/>
    </row>
    <row r="74" spans="11:14" ht="20.100000000000001" customHeight="1" x14ac:dyDescent="0.2">
      <c r="K74" s="22"/>
      <c r="L74" s="22"/>
      <c r="M74" s="22"/>
      <c r="N74" s="22"/>
    </row>
    <row r="75" spans="11:14" ht="20.100000000000001" customHeight="1" x14ac:dyDescent="0.2">
      <c r="K75" s="22"/>
      <c r="L75" s="22"/>
      <c r="M75" s="22"/>
      <c r="N75" s="22"/>
    </row>
    <row r="76" spans="11:14" ht="20.100000000000001" customHeight="1" x14ac:dyDescent="0.2">
      <c r="K76" s="22"/>
      <c r="L76" s="22"/>
      <c r="M76" s="22"/>
      <c r="N76" s="22"/>
    </row>
    <row r="77" spans="11:14" ht="20.100000000000001" customHeight="1" x14ac:dyDescent="0.2">
      <c r="K77" s="22"/>
      <c r="L77" s="22"/>
      <c r="M77" s="22"/>
      <c r="N77" s="22"/>
    </row>
    <row r="78" spans="11:14" ht="20.100000000000001" customHeight="1" x14ac:dyDescent="0.2">
      <c r="K78" s="22"/>
      <c r="L78" s="22"/>
      <c r="M78" s="22"/>
      <c r="N78" s="22"/>
    </row>
    <row r="79" spans="11:14" ht="20.100000000000001" customHeight="1" x14ac:dyDescent="0.2">
      <c r="K79" s="22"/>
      <c r="L79" s="22"/>
      <c r="M79" s="22"/>
      <c r="N79" s="22"/>
    </row>
    <row r="80" spans="11:14" ht="20.100000000000001" customHeight="1" x14ac:dyDescent="0.2">
      <c r="K80" s="22"/>
      <c r="L80" s="22"/>
      <c r="M80" s="22"/>
      <c r="N80" s="22"/>
    </row>
    <row r="81" spans="11:14" ht="20.100000000000001" customHeight="1" x14ac:dyDescent="0.2">
      <c r="K81" s="22"/>
      <c r="L81" s="22"/>
      <c r="M81" s="22"/>
      <c r="N81" s="22"/>
    </row>
    <row r="82" spans="11:14" ht="20.100000000000001" customHeight="1" x14ac:dyDescent="0.2">
      <c r="K82" s="22"/>
      <c r="L82" s="22"/>
      <c r="M82" s="22"/>
      <c r="N82" s="22"/>
    </row>
    <row r="83" spans="11:14" ht="20.100000000000001" customHeight="1" x14ac:dyDescent="0.2">
      <c r="K83" s="22"/>
      <c r="L83" s="22"/>
      <c r="M83" s="22"/>
      <c r="N83" s="22"/>
    </row>
    <row r="84" spans="11:14" ht="20.100000000000001" customHeight="1" x14ac:dyDescent="0.2">
      <c r="K84" s="22"/>
      <c r="L84" s="22"/>
      <c r="M84" s="22"/>
      <c r="N84" s="22"/>
    </row>
    <row r="85" spans="11:14" ht="20.100000000000001" customHeight="1" x14ac:dyDescent="0.2">
      <c r="K85" s="22"/>
      <c r="L85" s="22"/>
      <c r="M85" s="22"/>
      <c r="N85" s="2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48"/>
  <sheetViews>
    <sheetView zoomScale="89" workbookViewId="0">
      <pane xSplit="1" ySplit="8" topLeftCell="B9" activePane="bottomRight" state="frozen"/>
      <selection activeCell="E7" sqref="E7:E42"/>
      <selection pane="topRight"/>
      <selection pane="bottomLeft"/>
      <selection pane="bottomRight" activeCell="B9" sqref="B9"/>
    </sheetView>
  </sheetViews>
  <sheetFormatPr defaultColWidth="11.42578125" defaultRowHeight="20.100000000000001" customHeight="1" x14ac:dyDescent="0.2"/>
  <cols>
    <col min="1" max="1" width="20.28515625" style="1" customWidth="1"/>
    <col min="2" max="8" width="11.28515625" style="1" customWidth="1"/>
    <col min="9" max="12" width="11.42578125" style="1" customWidth="1"/>
    <col min="13" max="13" width="10" style="1" customWidth="1"/>
    <col min="14" max="14" width="8.7109375" style="1" customWidth="1"/>
    <col min="15" max="15" width="16.85546875" style="1" customWidth="1"/>
    <col min="16" max="21" width="11.42578125" style="1" customWidth="1"/>
    <col min="22" max="23" width="11.28515625" style="1" customWidth="1"/>
    <col min="24" max="25" width="11.140625" style="1" customWidth="1"/>
    <col min="26" max="26" width="7.85546875" style="1" customWidth="1"/>
    <col min="27" max="27" width="17.28515625" style="1" customWidth="1"/>
    <col min="28" max="34" width="11.42578125" style="1" customWidth="1"/>
    <col min="35" max="35" width="11.140625" style="1" customWidth="1"/>
    <col min="36" max="38" width="11.42578125" style="1" customWidth="1"/>
    <col min="39" max="39" width="10" style="1" customWidth="1"/>
    <col min="40" max="257" width="11.42578125" style="1" customWidth="1"/>
  </cols>
  <sheetData>
    <row r="1" spans="1:43" ht="37.5" customHeight="1" x14ac:dyDescent="0.2">
      <c r="A1" s="680"/>
      <c r="B1" s="680"/>
      <c r="C1" s="680"/>
      <c r="D1" s="680"/>
      <c r="E1" s="680"/>
      <c r="F1" s="680"/>
      <c r="G1" s="680"/>
      <c r="H1" s="680"/>
      <c r="I1" s="680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</row>
    <row r="2" spans="1:43" ht="15.6" customHeight="1" x14ac:dyDescent="0.2">
      <c r="A2" s="680"/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75"/>
      <c r="O2" s="680" t="s">
        <v>29</v>
      </c>
      <c r="P2" s="680"/>
      <c r="Q2" s="680"/>
      <c r="R2" s="680"/>
      <c r="S2" s="680"/>
      <c r="T2" s="680"/>
      <c r="U2" s="680"/>
      <c r="V2" s="680"/>
      <c r="W2" s="680"/>
      <c r="X2" s="680"/>
      <c r="Y2" s="680"/>
      <c r="Z2" s="75"/>
      <c r="AA2" s="680" t="s">
        <v>29</v>
      </c>
      <c r="AB2" s="680"/>
      <c r="AC2" s="680"/>
      <c r="AD2" s="680"/>
      <c r="AE2" s="680"/>
      <c r="AF2" s="680"/>
      <c r="AG2" s="680"/>
      <c r="AH2" s="680"/>
      <c r="AI2" s="680"/>
      <c r="AJ2" s="680"/>
      <c r="AK2" s="680"/>
      <c r="AL2" s="680"/>
      <c r="AM2" s="680"/>
      <c r="AN2" s="22"/>
      <c r="AO2" s="22"/>
      <c r="AP2" s="22"/>
      <c r="AQ2" s="22"/>
    </row>
    <row r="3" spans="1:43" ht="15.6" customHeight="1" x14ac:dyDescent="0.2">
      <c r="A3" s="680"/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75"/>
      <c r="O3" s="680" t="s">
        <v>123</v>
      </c>
      <c r="P3" s="680"/>
      <c r="Q3" s="680"/>
      <c r="R3" s="680"/>
      <c r="S3" s="680"/>
      <c r="T3" s="680"/>
      <c r="U3" s="680"/>
      <c r="V3" s="680"/>
      <c r="W3" s="680"/>
      <c r="X3" s="680"/>
      <c r="Y3" s="680"/>
      <c r="Z3" s="75"/>
      <c r="AA3" s="680" t="s">
        <v>124</v>
      </c>
      <c r="AB3" s="680"/>
      <c r="AC3" s="680"/>
      <c r="AD3" s="680"/>
      <c r="AE3" s="680"/>
      <c r="AF3" s="680"/>
      <c r="AG3" s="680"/>
      <c r="AH3" s="680"/>
      <c r="AI3" s="680"/>
      <c r="AJ3" s="680"/>
      <c r="AK3" s="680"/>
      <c r="AL3" s="680"/>
      <c r="AM3" s="680"/>
      <c r="AN3" s="22"/>
      <c r="AO3" s="22"/>
      <c r="AP3" s="22"/>
      <c r="AQ3" s="22"/>
    </row>
    <row r="4" spans="1:43" ht="15.6" customHeight="1" x14ac:dyDescent="0.2">
      <c r="A4" s="680"/>
      <c r="B4" s="680"/>
      <c r="C4" s="680"/>
      <c r="D4" s="680"/>
      <c r="E4" s="680"/>
      <c r="F4" s="680"/>
      <c r="G4" s="680"/>
      <c r="H4" s="680"/>
      <c r="I4" s="680"/>
      <c r="J4" s="680"/>
      <c r="K4" s="680"/>
      <c r="L4" s="680"/>
      <c r="M4" s="680"/>
      <c r="N4" s="75"/>
      <c r="O4" s="680" t="s">
        <v>125</v>
      </c>
      <c r="P4" s="680"/>
      <c r="Q4" s="680"/>
      <c r="R4" s="680"/>
      <c r="S4" s="680"/>
      <c r="T4" s="680"/>
      <c r="U4" s="680"/>
      <c r="V4" s="680"/>
      <c r="W4" s="680"/>
      <c r="X4" s="680"/>
      <c r="Y4" s="680"/>
      <c r="Z4" s="75"/>
      <c r="AA4" s="680" t="s">
        <v>125</v>
      </c>
      <c r="AB4" s="680"/>
      <c r="AC4" s="680"/>
      <c r="AD4" s="680"/>
      <c r="AE4" s="680"/>
      <c r="AF4" s="680"/>
      <c r="AG4" s="680"/>
      <c r="AH4" s="680"/>
      <c r="AI4" s="680"/>
      <c r="AJ4" s="680"/>
      <c r="AK4" s="680"/>
      <c r="AL4" s="680"/>
      <c r="AM4" s="680"/>
      <c r="AN4" s="22"/>
      <c r="AO4" s="22"/>
      <c r="AP4" s="22"/>
      <c r="AQ4" s="22"/>
    </row>
    <row r="5" spans="1:43" ht="19.5" customHeight="1" x14ac:dyDescent="0.2">
      <c r="A5" s="713" t="s">
        <v>65</v>
      </c>
      <c r="B5" s="715" t="s">
        <v>126</v>
      </c>
      <c r="C5" s="715"/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82"/>
      <c r="O5" s="713" t="s">
        <v>65</v>
      </c>
      <c r="P5" s="715" t="s">
        <v>67</v>
      </c>
      <c r="Q5" s="715"/>
      <c r="R5" s="715"/>
      <c r="S5" s="715"/>
      <c r="T5" s="715"/>
      <c r="U5" s="715"/>
      <c r="V5" s="715"/>
      <c r="W5" s="715"/>
      <c r="X5" s="715"/>
      <c r="Y5" s="715"/>
      <c r="Z5" s="82"/>
      <c r="AA5" s="713" t="s">
        <v>65</v>
      </c>
      <c r="AB5" s="715" t="s">
        <v>127</v>
      </c>
      <c r="AC5" s="715"/>
      <c r="AD5" s="715"/>
      <c r="AE5" s="715"/>
      <c r="AF5" s="715"/>
      <c r="AG5" s="715"/>
      <c r="AH5" s="715"/>
      <c r="AI5" s="715"/>
      <c r="AJ5" s="715"/>
      <c r="AK5" s="715"/>
      <c r="AL5" s="715"/>
      <c r="AM5" s="715"/>
      <c r="AN5" s="22"/>
      <c r="AO5" s="22"/>
      <c r="AP5" s="22"/>
      <c r="AQ5" s="22"/>
    </row>
    <row r="6" spans="1:43" ht="20.100000000000001" customHeight="1" x14ac:dyDescent="0.2">
      <c r="A6" s="713"/>
      <c r="B6" s="219" t="s">
        <v>128</v>
      </c>
      <c r="C6" s="219" t="s">
        <v>129</v>
      </c>
      <c r="D6" s="219" t="s">
        <v>130</v>
      </c>
      <c r="E6" s="219" t="s">
        <v>131</v>
      </c>
      <c r="F6" s="219" t="s">
        <v>132</v>
      </c>
      <c r="G6" s="219" t="s">
        <v>133</v>
      </c>
      <c r="H6" s="713" t="s">
        <v>134</v>
      </c>
      <c r="I6" s="713"/>
      <c r="J6" s="713" t="s">
        <v>69</v>
      </c>
      <c r="K6" s="713"/>
      <c r="L6" s="713"/>
      <c r="M6" s="713"/>
      <c r="N6" s="39"/>
      <c r="O6" s="713"/>
      <c r="P6" s="219" t="s">
        <v>128</v>
      </c>
      <c r="Q6" s="219" t="s">
        <v>129</v>
      </c>
      <c r="R6" s="219" t="s">
        <v>130</v>
      </c>
      <c r="S6" s="219" t="s">
        <v>131</v>
      </c>
      <c r="T6" s="219" t="s">
        <v>132</v>
      </c>
      <c r="U6" s="219" t="s">
        <v>133</v>
      </c>
      <c r="V6" s="713" t="s">
        <v>134</v>
      </c>
      <c r="W6" s="713"/>
      <c r="X6" s="713" t="s">
        <v>69</v>
      </c>
      <c r="Y6" s="713"/>
      <c r="Z6" s="39"/>
      <c r="AA6" s="713"/>
      <c r="AB6" s="219" t="s">
        <v>128</v>
      </c>
      <c r="AC6" s="219" t="s">
        <v>129</v>
      </c>
      <c r="AD6" s="219" t="s">
        <v>130</v>
      </c>
      <c r="AE6" s="219" t="s">
        <v>131</v>
      </c>
      <c r="AF6" s="219" t="s">
        <v>132</v>
      </c>
      <c r="AG6" s="219" t="s">
        <v>133</v>
      </c>
      <c r="AH6" s="713" t="s">
        <v>134</v>
      </c>
      <c r="AI6" s="713"/>
      <c r="AJ6" s="713" t="s">
        <v>69</v>
      </c>
      <c r="AK6" s="713"/>
      <c r="AL6" s="713"/>
      <c r="AM6" s="713"/>
      <c r="AN6" s="22"/>
      <c r="AO6" s="22"/>
      <c r="AP6" s="22"/>
      <c r="AQ6" s="22"/>
    </row>
    <row r="7" spans="1:43" ht="20.100000000000001" customHeight="1" x14ac:dyDescent="0.2">
      <c r="A7" s="713"/>
      <c r="B7" s="713" t="s">
        <v>70</v>
      </c>
      <c r="C7" s="713" t="s">
        <v>71</v>
      </c>
      <c r="D7" s="713" t="s">
        <v>73</v>
      </c>
      <c r="E7" s="713" t="s">
        <v>74</v>
      </c>
      <c r="F7" s="713" t="s">
        <v>76</v>
      </c>
      <c r="G7" s="713" t="s">
        <v>77</v>
      </c>
      <c r="H7" s="264" t="s">
        <v>135</v>
      </c>
      <c r="I7" s="264" t="s">
        <v>136</v>
      </c>
      <c r="J7" s="713" t="s">
        <v>13</v>
      </c>
      <c r="K7" s="713"/>
      <c r="L7" s="713" t="s">
        <v>14</v>
      </c>
      <c r="M7" s="713"/>
      <c r="N7" s="39"/>
      <c r="O7" s="713"/>
      <c r="P7" s="713" t="s">
        <v>70</v>
      </c>
      <c r="Q7" s="713" t="s">
        <v>71</v>
      </c>
      <c r="R7" s="713" t="s">
        <v>73</v>
      </c>
      <c r="S7" s="713" t="s">
        <v>74</v>
      </c>
      <c r="T7" s="713" t="s">
        <v>76</v>
      </c>
      <c r="U7" s="713" t="s">
        <v>77</v>
      </c>
      <c r="V7" s="264" t="s">
        <v>135</v>
      </c>
      <c r="W7" s="264" t="s">
        <v>136</v>
      </c>
      <c r="X7" s="713" t="s">
        <v>13</v>
      </c>
      <c r="Y7" s="713"/>
      <c r="Z7" s="39"/>
      <c r="AA7" s="713"/>
      <c r="AB7" s="713" t="s">
        <v>70</v>
      </c>
      <c r="AC7" s="713" t="s">
        <v>71</v>
      </c>
      <c r="AD7" s="713" t="s">
        <v>73</v>
      </c>
      <c r="AE7" s="713" t="s">
        <v>74</v>
      </c>
      <c r="AF7" s="713" t="s">
        <v>76</v>
      </c>
      <c r="AG7" s="713" t="s">
        <v>77</v>
      </c>
      <c r="AH7" s="264" t="s">
        <v>135</v>
      </c>
      <c r="AI7" s="264" t="s">
        <v>136</v>
      </c>
      <c r="AJ7" s="713" t="s">
        <v>13</v>
      </c>
      <c r="AK7" s="713"/>
      <c r="AL7" s="713" t="s">
        <v>14</v>
      </c>
      <c r="AM7" s="713"/>
      <c r="AN7" s="22"/>
      <c r="AO7" s="22"/>
      <c r="AP7" s="22"/>
      <c r="AQ7" s="22"/>
    </row>
    <row r="8" spans="1:43" ht="13.5" customHeight="1" x14ac:dyDescent="0.2">
      <c r="A8" s="714"/>
      <c r="B8" s="714"/>
      <c r="C8" s="714"/>
      <c r="D8" s="714"/>
      <c r="E8" s="714"/>
      <c r="F8" s="714"/>
      <c r="G8" s="714"/>
      <c r="H8" s="265" t="s">
        <v>119</v>
      </c>
      <c r="I8" s="265" t="s">
        <v>120</v>
      </c>
      <c r="J8" s="220" t="s">
        <v>121</v>
      </c>
      <c r="K8" s="220" t="s">
        <v>137</v>
      </c>
      <c r="L8" s="220" t="s">
        <v>138</v>
      </c>
      <c r="M8" s="220" t="s">
        <v>139</v>
      </c>
      <c r="N8" s="39"/>
      <c r="O8" s="713"/>
      <c r="P8" s="713"/>
      <c r="Q8" s="713"/>
      <c r="R8" s="713"/>
      <c r="S8" s="713"/>
      <c r="T8" s="713"/>
      <c r="U8" s="713"/>
      <c r="V8" s="266" t="s">
        <v>119</v>
      </c>
      <c r="W8" s="266" t="s">
        <v>120</v>
      </c>
      <c r="X8" s="219" t="s">
        <v>121</v>
      </c>
      <c r="Y8" s="219" t="s">
        <v>137</v>
      </c>
      <c r="Z8" s="39"/>
      <c r="AA8" s="714"/>
      <c r="AB8" s="714"/>
      <c r="AC8" s="714"/>
      <c r="AD8" s="714"/>
      <c r="AE8" s="714"/>
      <c r="AF8" s="714"/>
      <c r="AG8" s="714"/>
      <c r="AH8" s="265" t="s">
        <v>119</v>
      </c>
      <c r="AI8" s="265" t="s">
        <v>120</v>
      </c>
      <c r="AJ8" s="220" t="s">
        <v>121</v>
      </c>
      <c r="AK8" s="220" t="s">
        <v>137</v>
      </c>
      <c r="AL8" s="220" t="s">
        <v>138</v>
      </c>
      <c r="AM8" s="220" t="s">
        <v>139</v>
      </c>
      <c r="AN8" s="22"/>
      <c r="AO8" s="22"/>
      <c r="AP8" s="22"/>
      <c r="AQ8" s="22"/>
    </row>
    <row r="9" spans="1:43" ht="15.6" customHeight="1" x14ac:dyDescent="0.2">
      <c r="A9" s="100" t="s">
        <v>79</v>
      </c>
      <c r="B9" s="101">
        <v>101.7</v>
      </c>
      <c r="C9" s="101">
        <v>88.1</v>
      </c>
      <c r="D9" s="101">
        <v>91.6</v>
      </c>
      <c r="E9" s="101">
        <v>112.9</v>
      </c>
      <c r="F9" s="101">
        <v>98.1</v>
      </c>
      <c r="G9" s="101">
        <f>'Feijão Total'!B8</f>
        <v>101.3</v>
      </c>
      <c r="H9" s="101">
        <v>77.599999999999994</v>
      </c>
      <c r="I9" s="101">
        <f>'Feijão Total'!C8</f>
        <v>98.699999999999989</v>
      </c>
      <c r="J9" s="101">
        <f t="shared" ref="J9:J43" si="0">IF($H9=0,0,ROUND((I9/$H9-1)*100,1))</f>
        <v>27.2</v>
      </c>
      <c r="K9" s="101">
        <f t="shared" ref="K9:K43" si="1">IF($F9=0,0,ROUND((I9/$F9-1)*100,1))</f>
        <v>0.6</v>
      </c>
      <c r="L9" s="101">
        <f t="shared" ref="L9:L43" si="2">I9-H9</f>
        <v>21.099999999999994</v>
      </c>
      <c r="M9" s="101">
        <f t="shared" ref="M9:M43" si="3">I9-G9</f>
        <v>-2.6000000000000085</v>
      </c>
      <c r="N9" s="85"/>
      <c r="O9" s="80" t="s">
        <v>79</v>
      </c>
      <c r="P9" s="267">
        <v>762.85054100000002</v>
      </c>
      <c r="Q9" s="267">
        <v>810.087401</v>
      </c>
      <c r="R9" s="267">
        <v>840.83733600000005</v>
      </c>
      <c r="S9" s="267">
        <v>1157.5801590000001</v>
      </c>
      <c r="T9" s="267">
        <v>796.58919500000002</v>
      </c>
      <c r="U9" s="267">
        <f>'Feijão Total'!E8</f>
        <v>1028.7374136229023</v>
      </c>
      <c r="V9" s="267">
        <v>949.45103099999994</v>
      </c>
      <c r="W9" s="267">
        <f>'Feijão Total'!F8</f>
        <v>1067.1073961499494</v>
      </c>
      <c r="X9" s="15">
        <f t="shared" ref="X9:X43" si="4">IF($V9=0,0,ROUND((W9/$V9-1)*100,1))</f>
        <v>12.4</v>
      </c>
      <c r="Y9" s="15">
        <f t="shared" ref="Y9:Y43" si="5">IF($U9=0,0,ROUND((W9/$U9-1)*100,1))</f>
        <v>3.7</v>
      </c>
      <c r="Z9" s="87"/>
      <c r="AA9" s="100" t="s">
        <v>79</v>
      </c>
      <c r="AB9" s="101">
        <v>77.5</v>
      </c>
      <c r="AC9" s="101">
        <v>71.400000000000006</v>
      </c>
      <c r="AD9" s="101">
        <v>77.099999999999994</v>
      </c>
      <c r="AE9" s="101">
        <v>130.6</v>
      </c>
      <c r="AF9" s="101">
        <v>78.3</v>
      </c>
      <c r="AG9" s="101">
        <f>'Feijão Total'!H8</f>
        <v>104.2</v>
      </c>
      <c r="AH9" s="101">
        <v>73.7</v>
      </c>
      <c r="AI9" s="101">
        <f>'Feijão Total'!I8</f>
        <v>105.30000000000001</v>
      </c>
      <c r="AJ9" s="101">
        <f t="shared" ref="AJ9:AJ43" si="6">IF($AH9=0,0,ROUND((AI9/$AH9-1)*100,1))</f>
        <v>42.9</v>
      </c>
      <c r="AK9" s="101">
        <f t="shared" ref="AK9:AK43" si="7">IF($AG9=0,0,ROUND((AI9/$AG9-1)*100,1))</f>
        <v>1.1000000000000001</v>
      </c>
      <c r="AL9" s="101">
        <f t="shared" ref="AL9:AL43" si="8">AI9-AH9</f>
        <v>31.600000000000009</v>
      </c>
      <c r="AM9" s="101">
        <f t="shared" ref="AM9:AM43" si="9">AI9-AG9</f>
        <v>1.1000000000000085</v>
      </c>
      <c r="AN9" s="22"/>
      <c r="AO9" s="22"/>
      <c r="AP9" s="22"/>
      <c r="AQ9" s="22"/>
    </row>
    <row r="10" spans="1:43" ht="15.6" customHeight="1" x14ac:dyDescent="0.2">
      <c r="A10" s="56" t="s">
        <v>80</v>
      </c>
      <c r="B10" s="9">
        <v>2.7</v>
      </c>
      <c r="C10" s="9">
        <v>2.7</v>
      </c>
      <c r="D10" s="79">
        <v>2.7</v>
      </c>
      <c r="E10" s="9">
        <v>2.4</v>
      </c>
      <c r="F10" s="9">
        <v>2.4</v>
      </c>
      <c r="G10" s="9">
        <f>'Feijão Total'!B9</f>
        <v>1.5</v>
      </c>
      <c r="H10" s="9">
        <v>1.5</v>
      </c>
      <c r="I10" s="79">
        <f>'Feijão Total'!C9</f>
        <v>3.5</v>
      </c>
      <c r="J10" s="79">
        <f t="shared" si="0"/>
        <v>133.30000000000001</v>
      </c>
      <c r="K10" s="79">
        <f t="shared" si="1"/>
        <v>45.8</v>
      </c>
      <c r="L10" s="79">
        <f t="shared" si="2"/>
        <v>2</v>
      </c>
      <c r="M10" s="79">
        <f t="shared" si="3"/>
        <v>2</v>
      </c>
      <c r="N10" s="88"/>
      <c r="O10" s="268" t="s">
        <v>80</v>
      </c>
      <c r="P10" s="269">
        <v>703.70370400000002</v>
      </c>
      <c r="Q10" s="269">
        <v>703.70370400000002</v>
      </c>
      <c r="R10" s="270">
        <v>731</v>
      </c>
      <c r="S10" s="269">
        <v>650</v>
      </c>
      <c r="T10" s="269">
        <v>650</v>
      </c>
      <c r="U10" s="269">
        <f>'Feijão Total'!E9</f>
        <v>1200</v>
      </c>
      <c r="V10" s="269">
        <v>1936</v>
      </c>
      <c r="W10" s="270">
        <f>'Feijão Total'!F9</f>
        <v>1132</v>
      </c>
      <c r="X10" s="271">
        <f t="shared" si="4"/>
        <v>-41.5</v>
      </c>
      <c r="Y10" s="271">
        <f t="shared" si="5"/>
        <v>-5.7</v>
      </c>
      <c r="Z10" s="90"/>
      <c r="AA10" s="272" t="s">
        <v>80</v>
      </c>
      <c r="AB10" s="43">
        <v>1.9</v>
      </c>
      <c r="AC10" s="43">
        <v>1.9</v>
      </c>
      <c r="AD10" s="273">
        <v>2</v>
      </c>
      <c r="AE10" s="43">
        <v>1.6</v>
      </c>
      <c r="AF10" s="43">
        <v>1.6</v>
      </c>
      <c r="AG10" s="43">
        <f>'Feijão Total'!H9</f>
        <v>1.8</v>
      </c>
      <c r="AH10" s="43">
        <v>2.9</v>
      </c>
      <c r="AI10" s="273">
        <f>'Feijão Total'!I9</f>
        <v>4</v>
      </c>
      <c r="AJ10" s="273">
        <f t="shared" si="6"/>
        <v>37.9</v>
      </c>
      <c r="AK10" s="273">
        <f t="shared" si="7"/>
        <v>122.2</v>
      </c>
      <c r="AL10" s="273">
        <f t="shared" si="8"/>
        <v>1.1000000000000001</v>
      </c>
      <c r="AM10" s="273">
        <f t="shared" si="9"/>
        <v>2.2000000000000002</v>
      </c>
      <c r="AN10" s="22"/>
      <c r="AO10" s="22"/>
      <c r="AP10" s="22"/>
      <c r="AQ10" s="22"/>
    </row>
    <row r="11" spans="1:43" ht="15.6" customHeight="1" x14ac:dyDescent="0.2">
      <c r="A11" s="56" t="s">
        <v>81</v>
      </c>
      <c r="B11" s="9">
        <v>33</v>
      </c>
      <c r="C11" s="9">
        <v>22</v>
      </c>
      <c r="D11" s="79">
        <v>20.8</v>
      </c>
      <c r="E11" s="9">
        <v>19.3</v>
      </c>
      <c r="F11" s="9">
        <v>9.4</v>
      </c>
      <c r="G11" s="9">
        <f>'Feijão Total'!B10</f>
        <v>3.3</v>
      </c>
      <c r="H11" s="9">
        <v>3.9</v>
      </c>
      <c r="I11" s="79">
        <f>'Feijão Total'!C10</f>
        <v>3.3</v>
      </c>
      <c r="J11" s="79">
        <f t="shared" si="0"/>
        <v>-15.4</v>
      </c>
      <c r="K11" s="79">
        <f t="shared" si="1"/>
        <v>-64.900000000000006</v>
      </c>
      <c r="L11" s="79">
        <f t="shared" si="2"/>
        <v>-0.60000000000000009</v>
      </c>
      <c r="M11" s="79">
        <f t="shared" si="3"/>
        <v>0</v>
      </c>
      <c r="N11" s="88"/>
      <c r="O11" s="268" t="s">
        <v>81</v>
      </c>
      <c r="P11" s="269">
        <v>721.21212100000002</v>
      </c>
      <c r="Q11" s="269">
        <v>759.09090900000001</v>
      </c>
      <c r="R11" s="270">
        <v>856</v>
      </c>
      <c r="S11" s="269">
        <v>971</v>
      </c>
      <c r="T11" s="269">
        <v>862</v>
      </c>
      <c r="U11" s="269">
        <f>'Feijão Total'!E10</f>
        <v>1260</v>
      </c>
      <c r="V11" s="269">
        <v>982</v>
      </c>
      <c r="W11" s="270">
        <f>'Feijão Total'!F10</f>
        <v>1160</v>
      </c>
      <c r="X11" s="271">
        <f t="shared" si="4"/>
        <v>18.100000000000001</v>
      </c>
      <c r="Y11" s="271">
        <f t="shared" si="5"/>
        <v>-7.9</v>
      </c>
      <c r="Z11" s="90"/>
      <c r="AA11" s="272" t="s">
        <v>81</v>
      </c>
      <c r="AB11" s="43">
        <v>23.8</v>
      </c>
      <c r="AC11" s="43">
        <v>16.7</v>
      </c>
      <c r="AD11" s="273">
        <v>17.8</v>
      </c>
      <c r="AE11" s="43">
        <v>18.7</v>
      </c>
      <c r="AF11" s="43">
        <v>8.1</v>
      </c>
      <c r="AG11" s="43">
        <f>'Feijão Total'!H10</f>
        <v>4.2</v>
      </c>
      <c r="AH11" s="43">
        <v>3.8</v>
      </c>
      <c r="AI11" s="273">
        <f>'Feijão Total'!I10</f>
        <v>3.8</v>
      </c>
      <c r="AJ11" s="273">
        <f t="shared" si="6"/>
        <v>0</v>
      </c>
      <c r="AK11" s="273">
        <f t="shared" si="7"/>
        <v>-9.5</v>
      </c>
      <c r="AL11" s="273">
        <f t="shared" si="8"/>
        <v>0</v>
      </c>
      <c r="AM11" s="273">
        <f t="shared" si="9"/>
        <v>-0.40000000000000036</v>
      </c>
      <c r="AN11" s="22"/>
      <c r="AO11" s="22"/>
      <c r="AP11" s="22"/>
      <c r="AQ11" s="22"/>
    </row>
    <row r="12" spans="1:43" ht="15.6" customHeight="1" x14ac:dyDescent="0.2">
      <c r="A12" s="56" t="s">
        <v>82</v>
      </c>
      <c r="B12" s="9">
        <v>10.3</v>
      </c>
      <c r="C12" s="9">
        <v>7.5</v>
      </c>
      <c r="D12" s="79">
        <v>7.7</v>
      </c>
      <c r="E12" s="9">
        <v>7.6</v>
      </c>
      <c r="F12" s="9">
        <v>7.6</v>
      </c>
      <c r="G12" s="9">
        <f>'Feijão Total'!B11</f>
        <v>5.2</v>
      </c>
      <c r="H12" s="9">
        <v>6.2</v>
      </c>
      <c r="I12" s="79">
        <f>'Feijão Total'!C11</f>
        <v>5.3</v>
      </c>
      <c r="J12" s="79">
        <f t="shared" si="0"/>
        <v>-14.5</v>
      </c>
      <c r="K12" s="79">
        <f t="shared" si="1"/>
        <v>-30.3</v>
      </c>
      <c r="L12" s="79">
        <f t="shared" si="2"/>
        <v>-0.90000000000000036</v>
      </c>
      <c r="M12" s="79">
        <f t="shared" si="3"/>
        <v>9.9999999999999645E-2</v>
      </c>
      <c r="N12" s="88"/>
      <c r="O12" s="268" t="s">
        <v>82</v>
      </c>
      <c r="P12" s="269">
        <v>582.524272</v>
      </c>
      <c r="Q12" s="269">
        <v>626.66666699999996</v>
      </c>
      <c r="R12" s="270">
        <v>595</v>
      </c>
      <c r="S12" s="269">
        <v>593.15789500000005</v>
      </c>
      <c r="T12" s="269">
        <v>605.42105300000003</v>
      </c>
      <c r="U12" s="269">
        <f>'Feijão Total'!E11</f>
        <v>550</v>
      </c>
      <c r="V12" s="269">
        <v>603.70967700000006</v>
      </c>
      <c r="W12" s="270">
        <f>'Feijão Total'!F11</f>
        <v>720</v>
      </c>
      <c r="X12" s="271">
        <f t="shared" si="4"/>
        <v>19.3</v>
      </c>
      <c r="Y12" s="271">
        <f t="shared" si="5"/>
        <v>30.9</v>
      </c>
      <c r="Z12" s="90"/>
      <c r="AA12" s="272" t="s">
        <v>82</v>
      </c>
      <c r="AB12" s="43">
        <v>6</v>
      </c>
      <c r="AC12" s="43">
        <v>4.7</v>
      </c>
      <c r="AD12" s="273">
        <v>4.5999999999999996</v>
      </c>
      <c r="AE12" s="43">
        <v>4.5</v>
      </c>
      <c r="AF12" s="43">
        <v>4.5999999999999996</v>
      </c>
      <c r="AG12" s="43">
        <f>'Feijão Total'!H11</f>
        <v>2.9</v>
      </c>
      <c r="AH12" s="43">
        <v>3.7</v>
      </c>
      <c r="AI12" s="273">
        <f>'Feijão Total'!I11</f>
        <v>3.8</v>
      </c>
      <c r="AJ12" s="273">
        <f t="shared" si="6"/>
        <v>2.7</v>
      </c>
      <c r="AK12" s="273">
        <f t="shared" si="7"/>
        <v>31</v>
      </c>
      <c r="AL12" s="273">
        <f t="shared" si="8"/>
        <v>9.9999999999999645E-2</v>
      </c>
      <c r="AM12" s="273">
        <f t="shared" si="9"/>
        <v>0.89999999999999991</v>
      </c>
      <c r="AN12" s="22"/>
      <c r="AO12" s="22"/>
      <c r="AP12" s="22"/>
      <c r="AQ12" s="22"/>
    </row>
    <row r="13" spans="1:43" ht="15.6" customHeight="1" x14ac:dyDescent="0.2">
      <c r="A13" s="56" t="s">
        <v>83</v>
      </c>
      <c r="B13" s="9">
        <v>5.3</v>
      </c>
      <c r="C13" s="9">
        <v>5.5</v>
      </c>
      <c r="D13" s="79">
        <v>4.0999999999999996</v>
      </c>
      <c r="E13" s="9">
        <v>3.8</v>
      </c>
      <c r="F13" s="9">
        <v>3.3</v>
      </c>
      <c r="G13" s="9">
        <f>'Feijão Total'!B12</f>
        <v>2.7</v>
      </c>
      <c r="H13" s="9">
        <v>2.6</v>
      </c>
      <c r="I13" s="79">
        <f>'Feijão Total'!C12</f>
        <v>2.7</v>
      </c>
      <c r="J13" s="79">
        <f t="shared" si="0"/>
        <v>3.8</v>
      </c>
      <c r="K13" s="79">
        <f t="shared" si="1"/>
        <v>-18.2</v>
      </c>
      <c r="L13" s="79">
        <f t="shared" si="2"/>
        <v>0.10000000000000009</v>
      </c>
      <c r="M13" s="79">
        <f t="shared" si="3"/>
        <v>0</v>
      </c>
      <c r="N13" s="88"/>
      <c r="O13" s="268" t="s">
        <v>83</v>
      </c>
      <c r="P13" s="269">
        <v>1018.867925</v>
      </c>
      <c r="Q13" s="269">
        <v>1163.636364</v>
      </c>
      <c r="R13" s="270">
        <v>927</v>
      </c>
      <c r="S13" s="269">
        <v>1239</v>
      </c>
      <c r="T13" s="269">
        <v>900</v>
      </c>
      <c r="U13" s="269">
        <f>'Feijão Total'!E12</f>
        <v>899.99999999999989</v>
      </c>
      <c r="V13" s="269">
        <v>921</v>
      </c>
      <c r="W13" s="270">
        <f>'Feijão Total'!F12</f>
        <v>899.99999999999989</v>
      </c>
      <c r="X13" s="271">
        <f t="shared" si="4"/>
        <v>-2.2999999999999998</v>
      </c>
      <c r="Y13" s="271">
        <f t="shared" si="5"/>
        <v>0</v>
      </c>
      <c r="Z13" s="90"/>
      <c r="AA13" s="272" t="s">
        <v>83</v>
      </c>
      <c r="AB13" s="43">
        <v>5.4</v>
      </c>
      <c r="AC13" s="43">
        <v>6.4</v>
      </c>
      <c r="AD13" s="273">
        <v>3.8</v>
      </c>
      <c r="AE13" s="43">
        <v>4.7</v>
      </c>
      <c r="AF13" s="43">
        <v>3</v>
      </c>
      <c r="AG13" s="43">
        <f>'Feijão Total'!H12</f>
        <v>2.4</v>
      </c>
      <c r="AH13" s="43">
        <v>2.4</v>
      </c>
      <c r="AI13" s="273">
        <f>'Feijão Total'!I12</f>
        <v>2.4</v>
      </c>
      <c r="AJ13" s="273">
        <f t="shared" si="6"/>
        <v>0</v>
      </c>
      <c r="AK13" s="273">
        <f t="shared" si="7"/>
        <v>0</v>
      </c>
      <c r="AL13" s="273">
        <f t="shared" si="8"/>
        <v>0</v>
      </c>
      <c r="AM13" s="273">
        <f t="shared" si="9"/>
        <v>0</v>
      </c>
      <c r="AN13" s="22"/>
      <c r="AO13" s="22"/>
      <c r="AP13" s="22"/>
      <c r="AQ13" s="22"/>
    </row>
    <row r="14" spans="1:43" ht="15.6" customHeight="1" x14ac:dyDescent="0.2">
      <c r="A14" s="56" t="s">
        <v>84</v>
      </c>
      <c r="B14" s="9">
        <v>1.3</v>
      </c>
      <c r="C14" s="9">
        <v>1.3</v>
      </c>
      <c r="D14" s="79">
        <v>1.3</v>
      </c>
      <c r="E14" s="9">
        <v>1.4</v>
      </c>
      <c r="F14" s="9">
        <v>1.4</v>
      </c>
      <c r="G14" s="9">
        <f>'Feijão Total'!B13</f>
        <v>1</v>
      </c>
      <c r="H14" s="9">
        <v>1</v>
      </c>
      <c r="I14" s="79">
        <f>'Feijão Total'!C13</f>
        <v>1.2</v>
      </c>
      <c r="J14" s="79">
        <f t="shared" si="0"/>
        <v>20</v>
      </c>
      <c r="K14" s="79">
        <f t="shared" si="1"/>
        <v>-14.3</v>
      </c>
      <c r="L14" s="79">
        <f t="shared" si="2"/>
        <v>0.19999999999999996</v>
      </c>
      <c r="M14" s="79">
        <f t="shared" si="3"/>
        <v>0.19999999999999996</v>
      </c>
      <c r="N14" s="88"/>
      <c r="O14" s="268" t="s">
        <v>84</v>
      </c>
      <c r="P14" s="269">
        <v>923.07692299999997</v>
      </c>
      <c r="Q14" s="269">
        <v>923.07692299999997</v>
      </c>
      <c r="R14" s="270">
        <v>846</v>
      </c>
      <c r="S14" s="269">
        <v>944</v>
      </c>
      <c r="T14" s="269">
        <v>993</v>
      </c>
      <c r="U14" s="269">
        <f>'Feijão Total'!E13</f>
        <v>845</v>
      </c>
      <c r="V14" s="269">
        <v>951</v>
      </c>
      <c r="W14" s="270">
        <f>'Feijão Total'!F13</f>
        <v>916.99999999999989</v>
      </c>
      <c r="X14" s="271">
        <f t="shared" si="4"/>
        <v>-3.6</v>
      </c>
      <c r="Y14" s="271">
        <f t="shared" si="5"/>
        <v>8.5</v>
      </c>
      <c r="Z14" s="90"/>
      <c r="AA14" s="272" t="s">
        <v>84</v>
      </c>
      <c r="AB14" s="43">
        <v>1.2</v>
      </c>
      <c r="AC14" s="43">
        <v>1.2</v>
      </c>
      <c r="AD14" s="273">
        <v>1.1000000000000001</v>
      </c>
      <c r="AE14" s="43">
        <v>1.3</v>
      </c>
      <c r="AF14" s="43">
        <v>1.4</v>
      </c>
      <c r="AG14" s="43">
        <f>'Feijão Total'!H13</f>
        <v>0.8</v>
      </c>
      <c r="AH14" s="43">
        <v>1</v>
      </c>
      <c r="AI14" s="273">
        <f>'Feijão Total'!I13</f>
        <v>1.1000000000000001</v>
      </c>
      <c r="AJ14" s="273">
        <f t="shared" si="6"/>
        <v>10</v>
      </c>
      <c r="AK14" s="273">
        <f t="shared" si="7"/>
        <v>37.5</v>
      </c>
      <c r="AL14" s="273">
        <f t="shared" si="8"/>
        <v>0.10000000000000009</v>
      </c>
      <c r="AM14" s="273">
        <f t="shared" si="9"/>
        <v>0.30000000000000004</v>
      </c>
      <c r="AN14" s="22"/>
      <c r="AO14" s="22"/>
      <c r="AP14" s="22"/>
      <c r="AQ14" s="22"/>
    </row>
    <row r="15" spans="1:43" ht="15.6" customHeight="1" x14ac:dyDescent="0.2">
      <c r="A15" s="56" t="s">
        <v>85</v>
      </c>
      <c r="B15" s="9">
        <v>28</v>
      </c>
      <c r="C15" s="9">
        <v>28</v>
      </c>
      <c r="D15" s="79">
        <v>32.9</v>
      </c>
      <c r="E15" s="9">
        <v>34.299999999999997</v>
      </c>
      <c r="F15" s="9">
        <v>34.5</v>
      </c>
      <c r="G15" s="9">
        <f>'Feijão Total'!B14</f>
        <v>27.099999999999998</v>
      </c>
      <c r="H15" s="9">
        <v>26.7</v>
      </c>
      <c r="I15" s="79">
        <f>'Feijão Total'!C14</f>
        <v>27.099999999999998</v>
      </c>
      <c r="J15" s="79">
        <f t="shared" si="0"/>
        <v>1.5</v>
      </c>
      <c r="K15" s="79">
        <f t="shared" si="1"/>
        <v>-21.4</v>
      </c>
      <c r="L15" s="79">
        <f t="shared" si="2"/>
        <v>0.39999999999999858</v>
      </c>
      <c r="M15" s="79">
        <f t="shared" si="3"/>
        <v>0</v>
      </c>
      <c r="N15" s="88"/>
      <c r="O15" s="274" t="s">
        <v>85</v>
      </c>
      <c r="P15" s="275">
        <v>760.71428600000002</v>
      </c>
      <c r="Q15" s="275">
        <v>728.57142899999997</v>
      </c>
      <c r="R15" s="276">
        <v>723.18844999999999</v>
      </c>
      <c r="S15" s="275">
        <v>825.45189500000004</v>
      </c>
      <c r="T15" s="275">
        <v>778.26376800000003</v>
      </c>
      <c r="U15" s="275">
        <f>'Feijão Total'!E14</f>
        <v>767.82287822878232</v>
      </c>
      <c r="V15" s="275">
        <v>775.35955100000001</v>
      </c>
      <c r="W15" s="276">
        <f>'Feijão Total'!F14</f>
        <v>775.27306273062732</v>
      </c>
      <c r="X15" s="277">
        <f t="shared" si="4"/>
        <v>0</v>
      </c>
      <c r="Y15" s="277">
        <f t="shared" si="5"/>
        <v>1</v>
      </c>
      <c r="Z15" s="90"/>
      <c r="AA15" s="272" t="s">
        <v>85</v>
      </c>
      <c r="AB15" s="43">
        <v>21.3</v>
      </c>
      <c r="AC15" s="43">
        <v>20.399999999999999</v>
      </c>
      <c r="AD15" s="273">
        <v>23.8</v>
      </c>
      <c r="AE15" s="43">
        <v>28.3</v>
      </c>
      <c r="AF15" s="43">
        <v>26.9</v>
      </c>
      <c r="AG15" s="43">
        <f>'Feijão Total'!H14</f>
        <v>20.8</v>
      </c>
      <c r="AH15" s="43">
        <v>20.7</v>
      </c>
      <c r="AI15" s="273">
        <f>'Feijão Total'!I14</f>
        <v>21</v>
      </c>
      <c r="AJ15" s="273">
        <f t="shared" si="6"/>
        <v>1.4</v>
      </c>
      <c r="AK15" s="273">
        <f t="shared" si="7"/>
        <v>1</v>
      </c>
      <c r="AL15" s="273">
        <f t="shared" si="8"/>
        <v>0.30000000000000071</v>
      </c>
      <c r="AM15" s="273">
        <f t="shared" si="9"/>
        <v>0.19999999999999929</v>
      </c>
      <c r="AN15" s="22"/>
      <c r="AO15" s="22"/>
      <c r="AP15" s="22"/>
      <c r="AQ15" s="22"/>
    </row>
    <row r="16" spans="1:43" ht="15.6" customHeight="1" x14ac:dyDescent="0.2">
      <c r="A16" s="56" t="s">
        <v>86</v>
      </c>
      <c r="B16" s="9">
        <v>21.1</v>
      </c>
      <c r="C16" s="9">
        <v>21.1</v>
      </c>
      <c r="D16" s="79">
        <v>22.1</v>
      </c>
      <c r="E16" s="9">
        <v>44.1</v>
      </c>
      <c r="F16" s="9">
        <v>39.5</v>
      </c>
      <c r="G16" s="9">
        <f>'Feijão Total'!B15</f>
        <v>60.5</v>
      </c>
      <c r="H16" s="9">
        <v>35.700000000000003</v>
      </c>
      <c r="I16" s="79">
        <f>'Feijão Total'!C15</f>
        <v>55.599999999999994</v>
      </c>
      <c r="J16" s="79">
        <f t="shared" si="0"/>
        <v>55.7</v>
      </c>
      <c r="K16" s="79">
        <f t="shared" si="1"/>
        <v>40.799999999999997</v>
      </c>
      <c r="L16" s="79">
        <f t="shared" si="2"/>
        <v>19.899999999999991</v>
      </c>
      <c r="M16" s="79">
        <f t="shared" si="3"/>
        <v>-4.9000000000000057</v>
      </c>
      <c r="N16" s="91"/>
      <c r="O16" s="56" t="s">
        <v>86</v>
      </c>
      <c r="P16" s="24">
        <v>848.34123199999999</v>
      </c>
      <c r="Q16" s="24">
        <v>952.60663499999998</v>
      </c>
      <c r="R16" s="89">
        <v>1084.493213</v>
      </c>
      <c r="S16" s="24">
        <v>1622.21542</v>
      </c>
      <c r="T16" s="24">
        <v>827.11645599999997</v>
      </c>
      <c r="U16" s="24">
        <f>'Feijão Total'!E15</f>
        <v>1178.6793388429753</v>
      </c>
      <c r="V16" s="24">
        <v>1096.7198880000001</v>
      </c>
      <c r="W16" s="89">
        <f>'Feijão Total'!F15</f>
        <v>1244.1942446043165</v>
      </c>
      <c r="X16" s="79">
        <f t="shared" si="4"/>
        <v>13.4</v>
      </c>
      <c r="Y16" s="79">
        <f t="shared" si="5"/>
        <v>5.6</v>
      </c>
      <c r="Z16" s="90"/>
      <c r="AA16" s="272" t="s">
        <v>86</v>
      </c>
      <c r="AB16" s="43">
        <v>17.899999999999999</v>
      </c>
      <c r="AC16" s="43">
        <v>20.100000000000001</v>
      </c>
      <c r="AD16" s="273">
        <v>24</v>
      </c>
      <c r="AE16" s="43">
        <v>71.5</v>
      </c>
      <c r="AF16" s="43">
        <v>32.700000000000003</v>
      </c>
      <c r="AG16" s="43">
        <f>'Feijão Total'!H15</f>
        <v>71.3</v>
      </c>
      <c r="AH16" s="43">
        <v>39.200000000000003</v>
      </c>
      <c r="AI16" s="273">
        <f>'Feijão Total'!I15</f>
        <v>69.2</v>
      </c>
      <c r="AJ16" s="273">
        <f t="shared" si="6"/>
        <v>76.5</v>
      </c>
      <c r="AK16" s="273">
        <f t="shared" si="7"/>
        <v>-2.9</v>
      </c>
      <c r="AL16" s="273">
        <f t="shared" si="8"/>
        <v>30</v>
      </c>
      <c r="AM16" s="273">
        <f t="shared" si="9"/>
        <v>-2.0999999999999943</v>
      </c>
      <c r="AN16" s="22"/>
      <c r="AO16" s="22"/>
      <c r="AP16" s="22"/>
      <c r="AQ16" s="22"/>
    </row>
    <row r="17" spans="1:43" ht="15.6" customHeight="1" x14ac:dyDescent="0.2">
      <c r="A17" s="100" t="s">
        <v>87</v>
      </c>
      <c r="B17" s="101">
        <v>1641.9</v>
      </c>
      <c r="C17" s="101">
        <v>1549.5</v>
      </c>
      <c r="D17" s="101">
        <v>1412.9</v>
      </c>
      <c r="E17" s="101">
        <v>1546</v>
      </c>
      <c r="F17" s="101">
        <v>1601.4</v>
      </c>
      <c r="G17" s="101">
        <f>'Feijão Total'!B16</f>
        <v>1456.8</v>
      </c>
      <c r="H17" s="101">
        <v>1509.7</v>
      </c>
      <c r="I17" s="101">
        <f>'Feijão Total'!C16</f>
        <v>1426.3000000000002</v>
      </c>
      <c r="J17" s="101">
        <f t="shared" si="0"/>
        <v>-5.5</v>
      </c>
      <c r="K17" s="101">
        <f t="shared" si="1"/>
        <v>-10.9</v>
      </c>
      <c r="L17" s="101">
        <f t="shared" si="2"/>
        <v>-83.399999999999864</v>
      </c>
      <c r="M17" s="101">
        <f t="shared" si="3"/>
        <v>-30.499999999999773</v>
      </c>
      <c r="N17" s="87"/>
      <c r="O17" s="100" t="s">
        <v>87</v>
      </c>
      <c r="P17" s="102">
        <v>410.56428499999998</v>
      </c>
      <c r="Q17" s="102">
        <v>415.73978699999998</v>
      </c>
      <c r="R17" s="102">
        <v>239.56868900000001</v>
      </c>
      <c r="S17" s="102">
        <v>439.27871900000002</v>
      </c>
      <c r="T17" s="102">
        <v>400.295117</v>
      </c>
      <c r="U17" s="102">
        <f>'Feijão Total'!E16</f>
        <v>406.45098846787482</v>
      </c>
      <c r="V17" s="102">
        <v>522.07716800000003</v>
      </c>
      <c r="W17" s="102">
        <f>'Feijão Total'!F16</f>
        <v>514.10586833064565</v>
      </c>
      <c r="X17" s="101">
        <f t="shared" si="4"/>
        <v>-1.5</v>
      </c>
      <c r="Y17" s="101">
        <f t="shared" si="5"/>
        <v>26.5</v>
      </c>
      <c r="Z17" s="87"/>
      <c r="AA17" s="100" t="s">
        <v>87</v>
      </c>
      <c r="AB17" s="101">
        <v>674.1</v>
      </c>
      <c r="AC17" s="101">
        <v>644</v>
      </c>
      <c r="AD17" s="101">
        <v>338.4</v>
      </c>
      <c r="AE17" s="101">
        <v>679.1</v>
      </c>
      <c r="AF17" s="101">
        <v>641</v>
      </c>
      <c r="AG17" s="101">
        <f>'Feijão Total'!H16</f>
        <v>592</v>
      </c>
      <c r="AH17" s="101">
        <v>788.3</v>
      </c>
      <c r="AI17" s="101">
        <f>'Feijão Total'!I16</f>
        <v>733.3</v>
      </c>
      <c r="AJ17" s="101">
        <f t="shared" si="6"/>
        <v>-7</v>
      </c>
      <c r="AK17" s="101">
        <f t="shared" si="7"/>
        <v>23.9</v>
      </c>
      <c r="AL17" s="101">
        <f t="shared" si="8"/>
        <v>-55</v>
      </c>
      <c r="AM17" s="101">
        <f t="shared" si="9"/>
        <v>141.29999999999995</v>
      </c>
      <c r="AN17" s="22"/>
      <c r="AO17" s="22"/>
      <c r="AP17" s="22"/>
      <c r="AQ17" s="22"/>
    </row>
    <row r="18" spans="1:43" ht="15.6" customHeight="1" x14ac:dyDescent="0.2">
      <c r="A18" s="56" t="s">
        <v>88</v>
      </c>
      <c r="B18" s="9">
        <v>92.8</v>
      </c>
      <c r="C18" s="9">
        <v>93.6</v>
      </c>
      <c r="D18" s="79">
        <v>77.099999999999994</v>
      </c>
      <c r="E18" s="9">
        <v>87.8</v>
      </c>
      <c r="F18" s="9">
        <v>89.1</v>
      </c>
      <c r="G18" s="9">
        <f>'Feijão Total'!B17</f>
        <v>48</v>
      </c>
      <c r="H18" s="9">
        <v>46.1</v>
      </c>
      <c r="I18" s="79">
        <f>'Feijão Total'!C17</f>
        <v>48.7</v>
      </c>
      <c r="J18" s="79">
        <f t="shared" si="0"/>
        <v>5.6</v>
      </c>
      <c r="K18" s="79">
        <f t="shared" si="1"/>
        <v>-45.3</v>
      </c>
      <c r="L18" s="79">
        <f t="shared" si="2"/>
        <v>2.6000000000000014</v>
      </c>
      <c r="M18" s="79">
        <f t="shared" si="3"/>
        <v>0.70000000000000284</v>
      </c>
      <c r="N18" s="91"/>
      <c r="O18" s="56" t="s">
        <v>88</v>
      </c>
      <c r="P18" s="24">
        <v>496.76724100000001</v>
      </c>
      <c r="Q18" s="24">
        <v>523.50427400000001</v>
      </c>
      <c r="R18" s="89">
        <v>509.98184199999997</v>
      </c>
      <c r="S18" s="24">
        <v>645.519362</v>
      </c>
      <c r="T18" s="24">
        <v>653.60830499999997</v>
      </c>
      <c r="U18" s="24">
        <f>'Feijão Total'!E17</f>
        <v>559.36250000000007</v>
      </c>
      <c r="V18" s="24">
        <v>795.90889400000003</v>
      </c>
      <c r="W18" s="89">
        <f>'Feijão Total'!F17</f>
        <v>581.57700205338801</v>
      </c>
      <c r="X18" s="79">
        <f t="shared" si="4"/>
        <v>-26.9</v>
      </c>
      <c r="Y18" s="79">
        <f t="shared" si="5"/>
        <v>4</v>
      </c>
      <c r="Z18" s="90"/>
      <c r="AA18" s="56" t="s">
        <v>88</v>
      </c>
      <c r="AB18" s="9">
        <v>46.1</v>
      </c>
      <c r="AC18" s="9">
        <v>49</v>
      </c>
      <c r="AD18" s="79">
        <v>39.299999999999997</v>
      </c>
      <c r="AE18" s="9">
        <v>56.7</v>
      </c>
      <c r="AF18" s="9">
        <v>58.2</v>
      </c>
      <c r="AG18" s="9">
        <f>'Feijão Total'!H17</f>
        <v>26.8</v>
      </c>
      <c r="AH18" s="9">
        <v>36.700000000000003</v>
      </c>
      <c r="AI18" s="79">
        <f>'Feijão Total'!I17</f>
        <v>28.3</v>
      </c>
      <c r="AJ18" s="79">
        <f t="shared" si="6"/>
        <v>-22.9</v>
      </c>
      <c r="AK18" s="79">
        <f t="shared" si="7"/>
        <v>5.6</v>
      </c>
      <c r="AL18" s="79">
        <f t="shared" si="8"/>
        <v>-8.4000000000000021</v>
      </c>
      <c r="AM18" s="79">
        <f t="shared" si="9"/>
        <v>1.5</v>
      </c>
      <c r="AN18" s="22"/>
      <c r="AO18" s="22"/>
      <c r="AP18" s="22"/>
      <c r="AQ18" s="22"/>
    </row>
    <row r="19" spans="1:43" ht="15.6" customHeight="1" x14ac:dyDescent="0.2">
      <c r="A19" s="56" t="s">
        <v>89</v>
      </c>
      <c r="B19" s="9">
        <v>229.4</v>
      </c>
      <c r="C19" s="9">
        <v>214.4</v>
      </c>
      <c r="D19" s="79">
        <v>214.5</v>
      </c>
      <c r="E19" s="9">
        <v>233.2</v>
      </c>
      <c r="F19" s="9">
        <v>240.7</v>
      </c>
      <c r="G19" s="9">
        <f>'Feijão Total'!B18</f>
        <v>194.20000000000002</v>
      </c>
      <c r="H19" s="9">
        <v>208.2</v>
      </c>
      <c r="I19" s="79">
        <f>'Feijão Total'!C18</f>
        <v>199.8</v>
      </c>
      <c r="J19" s="79">
        <f t="shared" si="0"/>
        <v>-4</v>
      </c>
      <c r="K19" s="79">
        <f t="shared" si="1"/>
        <v>-17</v>
      </c>
      <c r="L19" s="79">
        <f t="shared" si="2"/>
        <v>-8.3999999999999773</v>
      </c>
      <c r="M19" s="79">
        <f t="shared" si="3"/>
        <v>5.5999999999999943</v>
      </c>
      <c r="N19" s="91"/>
      <c r="O19" s="56" t="s">
        <v>89</v>
      </c>
      <c r="P19" s="24">
        <v>287.70706200000001</v>
      </c>
      <c r="Q19" s="24">
        <v>360.07462700000002</v>
      </c>
      <c r="R19" s="89">
        <v>144.67832200000001</v>
      </c>
      <c r="S19" s="24">
        <v>301.51029199999999</v>
      </c>
      <c r="T19" s="24">
        <v>388.58953100000002</v>
      </c>
      <c r="U19" s="24">
        <f>'Feijão Total'!E18</f>
        <v>305.47734294541704</v>
      </c>
      <c r="V19" s="24">
        <v>514.897695</v>
      </c>
      <c r="W19" s="89">
        <f>'Feijão Total'!F18</f>
        <v>425.13663663663664</v>
      </c>
      <c r="X19" s="79">
        <f t="shared" si="4"/>
        <v>-17.399999999999999</v>
      </c>
      <c r="Y19" s="79">
        <f t="shared" si="5"/>
        <v>39.200000000000003</v>
      </c>
      <c r="Z19" s="90"/>
      <c r="AA19" s="56" t="s">
        <v>89</v>
      </c>
      <c r="AB19" s="9">
        <v>66</v>
      </c>
      <c r="AC19" s="9">
        <v>77.2</v>
      </c>
      <c r="AD19" s="79">
        <v>31</v>
      </c>
      <c r="AE19" s="9">
        <v>70.3</v>
      </c>
      <c r="AF19" s="9">
        <v>93.5</v>
      </c>
      <c r="AG19" s="9">
        <f>'Feijão Total'!H18</f>
        <v>59.3</v>
      </c>
      <c r="AH19" s="9">
        <v>107.2</v>
      </c>
      <c r="AI19" s="79">
        <f>'Feijão Total'!I18</f>
        <v>84.9</v>
      </c>
      <c r="AJ19" s="79">
        <f t="shared" si="6"/>
        <v>-20.8</v>
      </c>
      <c r="AK19" s="79">
        <f t="shared" si="7"/>
        <v>43.2</v>
      </c>
      <c r="AL19" s="79">
        <f t="shared" si="8"/>
        <v>-22.299999999999997</v>
      </c>
      <c r="AM19" s="79">
        <f t="shared" si="9"/>
        <v>25.600000000000009</v>
      </c>
      <c r="AN19" s="22"/>
      <c r="AO19" s="22"/>
      <c r="AP19" s="22"/>
      <c r="AQ19" s="22"/>
    </row>
    <row r="20" spans="1:43" ht="15.6" customHeight="1" x14ac:dyDescent="0.2">
      <c r="A20" s="56" t="s">
        <v>90</v>
      </c>
      <c r="B20" s="9">
        <v>404.1</v>
      </c>
      <c r="C20" s="9">
        <v>404.1</v>
      </c>
      <c r="D20" s="79">
        <v>375.8</v>
      </c>
      <c r="E20" s="9">
        <v>407</v>
      </c>
      <c r="F20" s="9">
        <v>404.4</v>
      </c>
      <c r="G20" s="9">
        <f>'Feijão Total'!B19</f>
        <v>391.09999999999997</v>
      </c>
      <c r="H20" s="9">
        <v>386.1</v>
      </c>
      <c r="I20" s="79">
        <f>'Feijão Total'!C19</f>
        <v>361.2</v>
      </c>
      <c r="J20" s="79">
        <f t="shared" si="0"/>
        <v>-6.4</v>
      </c>
      <c r="K20" s="79">
        <f t="shared" si="1"/>
        <v>-10.7</v>
      </c>
      <c r="L20" s="79">
        <f t="shared" si="2"/>
        <v>-24.900000000000034</v>
      </c>
      <c r="M20" s="79">
        <f t="shared" si="3"/>
        <v>-29.899999999999977</v>
      </c>
      <c r="N20" s="91"/>
      <c r="O20" s="56" t="s">
        <v>90</v>
      </c>
      <c r="P20" s="24">
        <v>327.88913600000001</v>
      </c>
      <c r="Q20" s="24">
        <v>215.29324399999999</v>
      </c>
      <c r="R20" s="89">
        <v>155.492017</v>
      </c>
      <c r="S20" s="24">
        <v>291.89189199999998</v>
      </c>
      <c r="T20" s="24">
        <v>291.46142400000002</v>
      </c>
      <c r="U20" s="24">
        <f>'Feijão Total'!E19</f>
        <v>291.81104576834571</v>
      </c>
      <c r="V20" s="24">
        <v>310.83449899999999</v>
      </c>
      <c r="W20" s="89">
        <f>'Feijão Total'!F19</f>
        <v>321.58028792912518</v>
      </c>
      <c r="X20" s="79">
        <f t="shared" si="4"/>
        <v>3.5</v>
      </c>
      <c r="Y20" s="79">
        <f t="shared" si="5"/>
        <v>10.199999999999999</v>
      </c>
      <c r="Z20" s="90"/>
      <c r="AA20" s="56" t="s">
        <v>90</v>
      </c>
      <c r="AB20" s="9">
        <v>132.5</v>
      </c>
      <c r="AC20" s="9">
        <v>87</v>
      </c>
      <c r="AD20" s="79">
        <v>58.4</v>
      </c>
      <c r="AE20" s="9">
        <v>118.8</v>
      </c>
      <c r="AF20" s="9">
        <v>117.9</v>
      </c>
      <c r="AG20" s="9">
        <f>'Feijão Total'!H19</f>
        <v>114.1</v>
      </c>
      <c r="AH20" s="9">
        <v>120</v>
      </c>
      <c r="AI20" s="79">
        <f>'Feijão Total'!I19</f>
        <v>116.2</v>
      </c>
      <c r="AJ20" s="79">
        <f t="shared" si="6"/>
        <v>-3.2</v>
      </c>
      <c r="AK20" s="79">
        <f t="shared" si="7"/>
        <v>1.8</v>
      </c>
      <c r="AL20" s="79">
        <f t="shared" si="8"/>
        <v>-3.7999999999999972</v>
      </c>
      <c r="AM20" s="79">
        <f t="shared" si="9"/>
        <v>2.1000000000000085</v>
      </c>
      <c r="AN20" s="22"/>
      <c r="AO20" s="22"/>
      <c r="AP20" s="22"/>
      <c r="AQ20" s="22"/>
    </row>
    <row r="21" spans="1:43" ht="15.6" customHeight="1" x14ac:dyDescent="0.2">
      <c r="A21" s="56" t="s">
        <v>91</v>
      </c>
      <c r="B21" s="9">
        <v>33.5</v>
      </c>
      <c r="C21" s="9">
        <v>31.6</v>
      </c>
      <c r="D21" s="79">
        <v>29.9</v>
      </c>
      <c r="E21" s="9">
        <v>35.799999999999997</v>
      </c>
      <c r="F21" s="9">
        <v>45.1</v>
      </c>
      <c r="G21" s="9">
        <f>'Feijão Total'!B20</f>
        <v>43.3</v>
      </c>
      <c r="H21" s="9">
        <v>56.8</v>
      </c>
      <c r="I21" s="79">
        <f>'Feijão Total'!C20</f>
        <v>45.8</v>
      </c>
      <c r="J21" s="79">
        <f t="shared" si="0"/>
        <v>-19.399999999999999</v>
      </c>
      <c r="K21" s="79">
        <f t="shared" si="1"/>
        <v>1.6</v>
      </c>
      <c r="L21" s="79">
        <f t="shared" si="2"/>
        <v>-11</v>
      </c>
      <c r="M21" s="79">
        <f t="shared" si="3"/>
        <v>2.5</v>
      </c>
      <c r="N21" s="91"/>
      <c r="O21" s="56" t="s">
        <v>91</v>
      </c>
      <c r="P21" s="24">
        <v>334.32835799999998</v>
      </c>
      <c r="Q21" s="24">
        <v>170.886076</v>
      </c>
      <c r="R21" s="89">
        <v>213</v>
      </c>
      <c r="S21" s="24">
        <v>347</v>
      </c>
      <c r="T21" s="24">
        <v>382</v>
      </c>
      <c r="U21" s="24">
        <f>'Feijão Total'!E20</f>
        <v>412</v>
      </c>
      <c r="V21" s="24">
        <v>450</v>
      </c>
      <c r="W21" s="89">
        <f>'Feijão Total'!F20</f>
        <v>412</v>
      </c>
      <c r="X21" s="79">
        <f t="shared" si="4"/>
        <v>-8.4</v>
      </c>
      <c r="Y21" s="79">
        <f t="shared" si="5"/>
        <v>0</v>
      </c>
      <c r="Z21" s="90"/>
      <c r="AA21" s="56" t="s">
        <v>91</v>
      </c>
      <c r="AB21" s="9">
        <v>11.2</v>
      </c>
      <c r="AC21" s="9">
        <v>5.4</v>
      </c>
      <c r="AD21" s="79">
        <v>6.4</v>
      </c>
      <c r="AE21" s="9">
        <v>12.4</v>
      </c>
      <c r="AF21" s="9">
        <v>17.2</v>
      </c>
      <c r="AG21" s="9">
        <f>'Feijão Total'!H20</f>
        <v>17.8</v>
      </c>
      <c r="AH21" s="9">
        <v>25.6</v>
      </c>
      <c r="AI21" s="79">
        <f>'Feijão Total'!I20</f>
        <v>18.899999999999999</v>
      </c>
      <c r="AJ21" s="79">
        <f t="shared" si="6"/>
        <v>-26.2</v>
      </c>
      <c r="AK21" s="79">
        <f t="shared" si="7"/>
        <v>6.2</v>
      </c>
      <c r="AL21" s="79">
        <f t="shared" si="8"/>
        <v>-6.7000000000000028</v>
      </c>
      <c r="AM21" s="79">
        <f t="shared" si="9"/>
        <v>1.0999999999999979</v>
      </c>
      <c r="AN21" s="22"/>
      <c r="AO21" s="22"/>
      <c r="AP21" s="22"/>
      <c r="AQ21" s="22"/>
    </row>
    <row r="22" spans="1:43" ht="15.6" customHeight="1" x14ac:dyDescent="0.2">
      <c r="A22" s="56" t="s">
        <v>92</v>
      </c>
      <c r="B22" s="9">
        <v>76.900000000000006</v>
      </c>
      <c r="C22" s="9">
        <v>58.6</v>
      </c>
      <c r="D22" s="79">
        <v>86.8</v>
      </c>
      <c r="E22" s="9">
        <v>90</v>
      </c>
      <c r="F22" s="9">
        <v>108.8</v>
      </c>
      <c r="G22" s="9">
        <f>'Feijão Total'!B21</f>
        <v>93.3</v>
      </c>
      <c r="H22" s="9">
        <v>101.6</v>
      </c>
      <c r="I22" s="79">
        <f>'Feijão Total'!C21</f>
        <v>101.69999999999999</v>
      </c>
      <c r="J22" s="79">
        <f t="shared" si="0"/>
        <v>0.1</v>
      </c>
      <c r="K22" s="79">
        <f t="shared" si="1"/>
        <v>-6.5</v>
      </c>
      <c r="L22" s="79">
        <f t="shared" si="2"/>
        <v>9.9999999999994316E-2</v>
      </c>
      <c r="M22" s="79">
        <f t="shared" si="3"/>
        <v>8.3999999999999915</v>
      </c>
      <c r="N22" s="91"/>
      <c r="O22" s="56" t="s">
        <v>92</v>
      </c>
      <c r="P22" s="24">
        <v>276.98309499999999</v>
      </c>
      <c r="Q22" s="24">
        <v>165.52901</v>
      </c>
      <c r="R22" s="89">
        <v>143.34677400000001</v>
      </c>
      <c r="S22" s="24">
        <v>315.873333</v>
      </c>
      <c r="T22" s="24">
        <v>431.338235</v>
      </c>
      <c r="U22" s="24">
        <f>'Feijão Total'!E21</f>
        <v>293.98821007502681</v>
      </c>
      <c r="V22" s="24">
        <v>410.07873999999998</v>
      </c>
      <c r="W22" s="89">
        <f>'Feijão Total'!F21</f>
        <v>523.02064896755167</v>
      </c>
      <c r="X22" s="79">
        <f t="shared" si="4"/>
        <v>27.5</v>
      </c>
      <c r="Y22" s="79">
        <f t="shared" si="5"/>
        <v>77.900000000000006</v>
      </c>
      <c r="Z22" s="90"/>
      <c r="AA22" s="56" t="s">
        <v>92</v>
      </c>
      <c r="AB22" s="9">
        <v>21.3</v>
      </c>
      <c r="AC22" s="9">
        <v>9.6999999999999993</v>
      </c>
      <c r="AD22" s="79">
        <v>12.4</v>
      </c>
      <c r="AE22" s="9">
        <v>28.4</v>
      </c>
      <c r="AF22" s="9">
        <v>46.9</v>
      </c>
      <c r="AG22" s="9">
        <f>'Feijão Total'!H21</f>
        <v>27.4</v>
      </c>
      <c r="AH22" s="9">
        <v>41.7</v>
      </c>
      <c r="AI22" s="79">
        <f>'Feijão Total'!I21</f>
        <v>53.2</v>
      </c>
      <c r="AJ22" s="79">
        <f t="shared" si="6"/>
        <v>27.6</v>
      </c>
      <c r="AK22" s="79">
        <f t="shared" si="7"/>
        <v>94.2</v>
      </c>
      <c r="AL22" s="79">
        <f t="shared" si="8"/>
        <v>11.5</v>
      </c>
      <c r="AM22" s="79">
        <f t="shared" si="9"/>
        <v>25.800000000000004</v>
      </c>
      <c r="AN22" s="22"/>
      <c r="AO22" s="22"/>
      <c r="AP22" s="22"/>
      <c r="AQ22" s="22"/>
    </row>
    <row r="23" spans="1:43" ht="15.6" customHeight="1" x14ac:dyDescent="0.2">
      <c r="A23" s="56" t="s">
        <v>93</v>
      </c>
      <c r="B23" s="9">
        <v>245.7</v>
      </c>
      <c r="C23" s="9">
        <v>237.3</v>
      </c>
      <c r="D23" s="79">
        <v>197.1</v>
      </c>
      <c r="E23" s="9">
        <v>186.1</v>
      </c>
      <c r="F23" s="9">
        <v>245.7</v>
      </c>
      <c r="G23" s="9">
        <f>'Feijão Total'!B22</f>
        <v>226</v>
      </c>
      <c r="H23" s="9">
        <v>228.9</v>
      </c>
      <c r="I23" s="79">
        <f>'Feijão Total'!C22</f>
        <v>216.8</v>
      </c>
      <c r="J23" s="79">
        <f t="shared" si="0"/>
        <v>-5.3</v>
      </c>
      <c r="K23" s="79">
        <f t="shared" si="1"/>
        <v>-11.8</v>
      </c>
      <c r="L23" s="79">
        <f t="shared" si="2"/>
        <v>-12.099999999999994</v>
      </c>
      <c r="M23" s="79">
        <f t="shared" si="3"/>
        <v>-9.1999999999999886</v>
      </c>
      <c r="N23" s="91"/>
      <c r="O23" s="56" t="s">
        <v>93</v>
      </c>
      <c r="P23" s="24">
        <v>355.71835600000003</v>
      </c>
      <c r="Q23" s="24">
        <v>354.40370799999999</v>
      </c>
      <c r="R23" s="89">
        <v>220.629122</v>
      </c>
      <c r="S23" s="24">
        <v>311.39602400000001</v>
      </c>
      <c r="T23" s="24">
        <v>423.84818899999999</v>
      </c>
      <c r="U23" s="24">
        <f>'Feijão Total'!E22</f>
        <v>464.12035398230086</v>
      </c>
      <c r="V23" s="24">
        <v>450.651813</v>
      </c>
      <c r="W23" s="89">
        <f>'Feijão Total'!F22</f>
        <v>437.27490774907739</v>
      </c>
      <c r="X23" s="79">
        <f t="shared" si="4"/>
        <v>-3</v>
      </c>
      <c r="Y23" s="79">
        <f t="shared" si="5"/>
        <v>-5.8</v>
      </c>
      <c r="Z23" s="90"/>
      <c r="AA23" s="56" t="s">
        <v>93</v>
      </c>
      <c r="AB23" s="9">
        <v>87.4</v>
      </c>
      <c r="AC23" s="9">
        <v>84.1</v>
      </c>
      <c r="AD23" s="79">
        <v>43.5</v>
      </c>
      <c r="AE23" s="9">
        <v>58</v>
      </c>
      <c r="AF23" s="9">
        <v>104.1</v>
      </c>
      <c r="AG23" s="9">
        <f>'Feijão Total'!H22</f>
        <v>104.9</v>
      </c>
      <c r="AH23" s="9">
        <v>103.2</v>
      </c>
      <c r="AI23" s="79">
        <f>'Feijão Total'!I22</f>
        <v>94.8</v>
      </c>
      <c r="AJ23" s="79">
        <f t="shared" si="6"/>
        <v>-8.1</v>
      </c>
      <c r="AK23" s="79">
        <f t="shared" si="7"/>
        <v>-9.6</v>
      </c>
      <c r="AL23" s="79">
        <f t="shared" si="8"/>
        <v>-8.4000000000000057</v>
      </c>
      <c r="AM23" s="79">
        <f t="shared" si="9"/>
        <v>-10.100000000000009</v>
      </c>
      <c r="AN23" s="22"/>
      <c r="AO23" s="22"/>
      <c r="AP23" s="22"/>
      <c r="AQ23" s="22"/>
    </row>
    <row r="24" spans="1:43" ht="15.6" customHeight="1" x14ac:dyDescent="0.2">
      <c r="A24" s="56" t="s">
        <v>94</v>
      </c>
      <c r="B24" s="9">
        <v>47</v>
      </c>
      <c r="C24" s="9">
        <v>47</v>
      </c>
      <c r="D24" s="79">
        <v>30.3</v>
      </c>
      <c r="E24" s="9">
        <v>40.1</v>
      </c>
      <c r="F24" s="9">
        <v>33</v>
      </c>
      <c r="G24" s="9">
        <f>'Feijão Total'!B23</f>
        <v>32.199999999999996</v>
      </c>
      <c r="H24" s="9">
        <v>34.9</v>
      </c>
      <c r="I24" s="79">
        <f>'Feijão Total'!C23</f>
        <v>32.199999999999996</v>
      </c>
      <c r="J24" s="79">
        <f t="shared" si="0"/>
        <v>-7.7</v>
      </c>
      <c r="K24" s="79">
        <f t="shared" si="1"/>
        <v>-2.4</v>
      </c>
      <c r="L24" s="79">
        <f t="shared" si="2"/>
        <v>-2.7000000000000028</v>
      </c>
      <c r="M24" s="79">
        <f t="shared" si="3"/>
        <v>0</v>
      </c>
      <c r="N24" s="91"/>
      <c r="O24" s="56" t="s">
        <v>94</v>
      </c>
      <c r="P24" s="24">
        <v>457.44680899999997</v>
      </c>
      <c r="Q24" s="24">
        <v>519.14893600000005</v>
      </c>
      <c r="R24" s="89">
        <v>270.65346499999998</v>
      </c>
      <c r="S24" s="24">
        <v>519.53865299999995</v>
      </c>
      <c r="T24" s="24">
        <v>441.40909099999999</v>
      </c>
      <c r="U24" s="24">
        <f>'Feijão Total'!E23</f>
        <v>644.39130434782624</v>
      </c>
      <c r="V24" s="24">
        <v>506.91117500000001</v>
      </c>
      <c r="W24" s="89">
        <f>'Feijão Total'!F23</f>
        <v>509.00000000000006</v>
      </c>
      <c r="X24" s="79">
        <f t="shared" si="4"/>
        <v>0.4</v>
      </c>
      <c r="Y24" s="79">
        <f t="shared" si="5"/>
        <v>-21</v>
      </c>
      <c r="Z24" s="90"/>
      <c r="AA24" s="56" t="s">
        <v>94</v>
      </c>
      <c r="AB24" s="9">
        <v>21.5</v>
      </c>
      <c r="AC24" s="9">
        <v>24.4</v>
      </c>
      <c r="AD24" s="79">
        <v>8.1999999999999993</v>
      </c>
      <c r="AE24" s="9">
        <v>20.8</v>
      </c>
      <c r="AF24" s="9">
        <v>14.6</v>
      </c>
      <c r="AG24" s="9">
        <f>'Feijão Total'!H23</f>
        <v>20.7</v>
      </c>
      <c r="AH24" s="9">
        <v>17.7</v>
      </c>
      <c r="AI24" s="79">
        <f>'Feijão Total'!I23</f>
        <v>16.399999999999999</v>
      </c>
      <c r="AJ24" s="79">
        <f t="shared" si="6"/>
        <v>-7.3</v>
      </c>
      <c r="AK24" s="79">
        <f t="shared" si="7"/>
        <v>-20.8</v>
      </c>
      <c r="AL24" s="79">
        <f t="shared" si="8"/>
        <v>-1.3000000000000007</v>
      </c>
      <c r="AM24" s="79">
        <f t="shared" si="9"/>
        <v>-4.3000000000000007</v>
      </c>
      <c r="AN24" s="22"/>
      <c r="AO24" s="22"/>
      <c r="AP24" s="22"/>
      <c r="AQ24" s="22"/>
    </row>
    <row r="25" spans="1:43" ht="15.6" customHeight="1" x14ac:dyDescent="0.2">
      <c r="A25" s="56" t="s">
        <v>95</v>
      </c>
      <c r="B25" s="9">
        <v>31.5</v>
      </c>
      <c r="C25" s="9">
        <v>15.7</v>
      </c>
      <c r="D25" s="79">
        <v>12.7</v>
      </c>
      <c r="E25" s="9">
        <v>15.2</v>
      </c>
      <c r="F25" s="9">
        <v>6.4</v>
      </c>
      <c r="G25" s="9">
        <f>'Feijão Total'!B24</f>
        <v>3.7</v>
      </c>
      <c r="H25" s="9">
        <v>4.8</v>
      </c>
      <c r="I25" s="79">
        <f>'Feijão Total'!C24</f>
        <v>3.7</v>
      </c>
      <c r="J25" s="79">
        <f t="shared" si="0"/>
        <v>-22.9</v>
      </c>
      <c r="K25" s="79">
        <f t="shared" si="1"/>
        <v>-42.2</v>
      </c>
      <c r="L25" s="79">
        <f t="shared" si="2"/>
        <v>-1.0999999999999996</v>
      </c>
      <c r="M25" s="79">
        <f t="shared" si="3"/>
        <v>0</v>
      </c>
      <c r="N25" s="91"/>
      <c r="O25" s="56" t="s">
        <v>95</v>
      </c>
      <c r="P25" s="24">
        <v>746.031746</v>
      </c>
      <c r="Q25" s="24">
        <v>700.63694299999997</v>
      </c>
      <c r="R25" s="89">
        <v>135</v>
      </c>
      <c r="S25" s="24">
        <v>871</v>
      </c>
      <c r="T25" s="24">
        <v>166</v>
      </c>
      <c r="U25" s="24">
        <f>'Feijão Total'!E24</f>
        <v>448</v>
      </c>
      <c r="V25" s="24">
        <v>728</v>
      </c>
      <c r="W25" s="89">
        <f>'Feijão Total'!F24</f>
        <v>727.99999999999989</v>
      </c>
      <c r="X25" s="79">
        <f t="shared" si="4"/>
        <v>0</v>
      </c>
      <c r="Y25" s="79">
        <f t="shared" si="5"/>
        <v>62.5</v>
      </c>
      <c r="Z25" s="90"/>
      <c r="AA25" s="56" t="s">
        <v>95</v>
      </c>
      <c r="AB25" s="9">
        <v>23.5</v>
      </c>
      <c r="AC25" s="9">
        <v>11</v>
      </c>
      <c r="AD25" s="79">
        <v>1.7</v>
      </c>
      <c r="AE25" s="9">
        <v>13.2</v>
      </c>
      <c r="AF25" s="9">
        <v>1.1000000000000001</v>
      </c>
      <c r="AG25" s="9">
        <f>'Feijão Total'!H24</f>
        <v>1.7</v>
      </c>
      <c r="AH25" s="9">
        <v>3.5</v>
      </c>
      <c r="AI25" s="79">
        <f>'Feijão Total'!I24</f>
        <v>2.7</v>
      </c>
      <c r="AJ25" s="79">
        <f t="shared" si="6"/>
        <v>-22.9</v>
      </c>
      <c r="AK25" s="79">
        <f t="shared" si="7"/>
        <v>58.8</v>
      </c>
      <c r="AL25" s="79">
        <f t="shared" si="8"/>
        <v>-0.79999999999999982</v>
      </c>
      <c r="AM25" s="79">
        <f t="shared" si="9"/>
        <v>1.0000000000000002</v>
      </c>
      <c r="AN25" s="22"/>
      <c r="AO25" s="22"/>
      <c r="AP25" s="22"/>
      <c r="AQ25" s="22"/>
    </row>
    <row r="26" spans="1:43" ht="15.6" customHeight="1" x14ac:dyDescent="0.2">
      <c r="A26" s="56" t="s">
        <v>96</v>
      </c>
      <c r="B26" s="9">
        <v>481</v>
      </c>
      <c r="C26" s="9">
        <v>447.2</v>
      </c>
      <c r="D26" s="79">
        <v>388.7</v>
      </c>
      <c r="E26" s="9">
        <v>450.8</v>
      </c>
      <c r="F26" s="9">
        <v>428.2</v>
      </c>
      <c r="G26" s="9">
        <f>'Feijão Total'!B25</f>
        <v>425</v>
      </c>
      <c r="H26" s="9">
        <v>442.3</v>
      </c>
      <c r="I26" s="79">
        <f>'Feijão Total'!C25</f>
        <v>416.4</v>
      </c>
      <c r="J26" s="79">
        <f t="shared" si="0"/>
        <v>-5.9</v>
      </c>
      <c r="K26" s="79">
        <f t="shared" si="1"/>
        <v>-2.8</v>
      </c>
      <c r="L26" s="79">
        <f t="shared" si="2"/>
        <v>-25.900000000000034</v>
      </c>
      <c r="M26" s="79">
        <f t="shared" si="3"/>
        <v>-8.6000000000000227</v>
      </c>
      <c r="N26" s="91"/>
      <c r="O26" s="56" t="s">
        <v>96</v>
      </c>
      <c r="P26" s="24">
        <v>550.10395000000005</v>
      </c>
      <c r="Q26" s="24">
        <v>662.34347000000002</v>
      </c>
      <c r="R26" s="89">
        <v>353.710059</v>
      </c>
      <c r="S26" s="24">
        <v>666.50709800000004</v>
      </c>
      <c r="T26" s="24">
        <v>437.80803400000002</v>
      </c>
      <c r="U26" s="24">
        <f>'Feijão Total'!E25</f>
        <v>515.8835294117647</v>
      </c>
      <c r="V26" s="24">
        <v>752.22654299999999</v>
      </c>
      <c r="W26" s="89">
        <f>'Feijão Total'!F25</f>
        <v>763.4579731027859</v>
      </c>
      <c r="X26" s="79">
        <f t="shared" si="4"/>
        <v>1.5</v>
      </c>
      <c r="Y26" s="79">
        <f t="shared" si="5"/>
        <v>48</v>
      </c>
      <c r="Z26" s="90"/>
      <c r="AA26" s="56" t="s">
        <v>96</v>
      </c>
      <c r="AB26" s="9">
        <v>264.60000000000002</v>
      </c>
      <c r="AC26" s="9">
        <v>296.2</v>
      </c>
      <c r="AD26" s="79">
        <v>137.5</v>
      </c>
      <c r="AE26" s="9">
        <v>300.5</v>
      </c>
      <c r="AF26" s="9">
        <v>187.5</v>
      </c>
      <c r="AG26" s="9">
        <f>'Feijão Total'!H25</f>
        <v>219.3</v>
      </c>
      <c r="AH26" s="9">
        <v>332.7</v>
      </c>
      <c r="AI26" s="79">
        <f>'Feijão Total'!I25</f>
        <v>317.89999999999998</v>
      </c>
      <c r="AJ26" s="79">
        <f t="shared" si="6"/>
        <v>-4.4000000000000004</v>
      </c>
      <c r="AK26" s="79">
        <f t="shared" si="7"/>
        <v>45</v>
      </c>
      <c r="AL26" s="79">
        <f t="shared" si="8"/>
        <v>-14.800000000000011</v>
      </c>
      <c r="AM26" s="79">
        <f t="shared" si="9"/>
        <v>98.599999999999966</v>
      </c>
      <c r="AN26" s="22"/>
      <c r="AO26" s="22"/>
      <c r="AP26" s="22"/>
      <c r="AQ26" s="22"/>
    </row>
    <row r="27" spans="1:43" ht="15.6" customHeight="1" x14ac:dyDescent="0.2">
      <c r="A27" s="100" t="s">
        <v>97</v>
      </c>
      <c r="B27" s="101">
        <v>468</v>
      </c>
      <c r="C27" s="101">
        <v>421.1</v>
      </c>
      <c r="D27" s="101">
        <v>386.79</v>
      </c>
      <c r="E27" s="101">
        <v>474.9</v>
      </c>
      <c r="F27" s="101">
        <v>483.1</v>
      </c>
      <c r="G27" s="101">
        <f>'Feijão Total'!B26</f>
        <v>427.7</v>
      </c>
      <c r="H27" s="101">
        <v>404.2</v>
      </c>
      <c r="I27" s="101">
        <f>'Feijão Total'!C26</f>
        <v>326.60000000000002</v>
      </c>
      <c r="J27" s="101">
        <f t="shared" si="0"/>
        <v>-19.2</v>
      </c>
      <c r="K27" s="101">
        <f t="shared" si="1"/>
        <v>-32.4</v>
      </c>
      <c r="L27" s="101">
        <f t="shared" si="2"/>
        <v>-77.599999999999966</v>
      </c>
      <c r="M27" s="101">
        <f t="shared" si="3"/>
        <v>-101.09999999999997</v>
      </c>
      <c r="N27" s="85"/>
      <c r="O27" s="100" t="s">
        <v>97</v>
      </c>
      <c r="P27" s="102">
        <v>1865.117735</v>
      </c>
      <c r="Q27" s="102">
        <v>1990.0441699999999</v>
      </c>
      <c r="R27" s="102">
        <v>1445.0125390000001</v>
      </c>
      <c r="S27" s="102">
        <v>1761.3404929999999</v>
      </c>
      <c r="T27" s="102">
        <v>1638.2554339999999</v>
      </c>
      <c r="U27" s="102">
        <f>'Feijão Total'!E26</f>
        <v>1816.8045358896422</v>
      </c>
      <c r="V27" s="102">
        <v>1823.3255810000001</v>
      </c>
      <c r="W27" s="102">
        <f>'Feijão Total'!F26</f>
        <v>2005.0973668095526</v>
      </c>
      <c r="X27" s="101">
        <f t="shared" si="4"/>
        <v>10</v>
      </c>
      <c r="Y27" s="101">
        <f t="shared" si="5"/>
        <v>10.4</v>
      </c>
      <c r="Z27" s="87"/>
      <c r="AA27" s="100" t="s">
        <v>97</v>
      </c>
      <c r="AB27" s="101">
        <v>872.9</v>
      </c>
      <c r="AC27" s="101">
        <v>838.1</v>
      </c>
      <c r="AD27" s="101">
        <v>558.79999999999995</v>
      </c>
      <c r="AE27" s="101">
        <v>836.5</v>
      </c>
      <c r="AF27" s="101">
        <v>791.4</v>
      </c>
      <c r="AG27" s="101">
        <f>'Feijão Total'!H26</f>
        <v>776.99999999999989</v>
      </c>
      <c r="AH27" s="101">
        <v>737</v>
      </c>
      <c r="AI27" s="101">
        <f>'Feijão Total'!I26</f>
        <v>654.89999999999986</v>
      </c>
      <c r="AJ27" s="101">
        <f t="shared" si="6"/>
        <v>-11.1</v>
      </c>
      <c r="AK27" s="101">
        <f t="shared" si="7"/>
        <v>-15.7</v>
      </c>
      <c r="AL27" s="101">
        <f t="shared" si="8"/>
        <v>-82.100000000000136</v>
      </c>
      <c r="AM27" s="101">
        <f t="shared" si="9"/>
        <v>-122.10000000000002</v>
      </c>
      <c r="AN27" s="22"/>
      <c r="AO27" s="22"/>
      <c r="AP27" s="22"/>
      <c r="AQ27" s="22"/>
    </row>
    <row r="28" spans="1:43" ht="15.6" customHeight="1" x14ac:dyDescent="0.2">
      <c r="A28" s="56" t="s">
        <v>98</v>
      </c>
      <c r="B28" s="9">
        <v>323.60000000000002</v>
      </c>
      <c r="C28" s="9">
        <v>286.8</v>
      </c>
      <c r="D28" s="79">
        <v>233.4</v>
      </c>
      <c r="E28" s="9">
        <v>295.2</v>
      </c>
      <c r="F28" s="9">
        <v>284</v>
      </c>
      <c r="G28" s="9">
        <f>'Feijão Total'!B27</f>
        <v>255.60000000000002</v>
      </c>
      <c r="H28" s="9">
        <v>224.6</v>
      </c>
      <c r="I28" s="79">
        <f>'Feijão Total'!C27</f>
        <v>191.2</v>
      </c>
      <c r="J28" s="79">
        <f t="shared" si="0"/>
        <v>-14.9</v>
      </c>
      <c r="K28" s="79">
        <f t="shared" si="1"/>
        <v>-32.700000000000003</v>
      </c>
      <c r="L28" s="79">
        <f t="shared" si="2"/>
        <v>-33.400000000000006</v>
      </c>
      <c r="M28" s="79">
        <f t="shared" si="3"/>
        <v>-64.400000000000034</v>
      </c>
      <c r="N28" s="88"/>
      <c r="O28" s="56" t="s">
        <v>98</v>
      </c>
      <c r="P28" s="24">
        <v>1653.2756489999999</v>
      </c>
      <c r="Q28" s="24">
        <v>1858.786611</v>
      </c>
      <c r="R28" s="89">
        <v>1002.670523</v>
      </c>
      <c r="S28" s="24">
        <v>1402.332656</v>
      </c>
      <c r="T28" s="24">
        <v>1236.8302819999999</v>
      </c>
      <c r="U28" s="24">
        <f>'Feijão Total'!E27</f>
        <v>1403.3947574334898</v>
      </c>
      <c r="V28" s="24">
        <v>1482.5930539999999</v>
      </c>
      <c r="W28" s="89">
        <f>'Feijão Total'!F27</f>
        <v>1587.2364016736401</v>
      </c>
      <c r="X28" s="79">
        <f t="shared" si="4"/>
        <v>7.1</v>
      </c>
      <c r="Y28" s="79">
        <f t="shared" si="5"/>
        <v>13.1</v>
      </c>
      <c r="Z28" s="90"/>
      <c r="AA28" s="56" t="s">
        <v>98</v>
      </c>
      <c r="AB28" s="9">
        <v>535</v>
      </c>
      <c r="AC28" s="9">
        <v>533.1</v>
      </c>
      <c r="AD28" s="79">
        <v>234</v>
      </c>
      <c r="AE28" s="9">
        <v>414</v>
      </c>
      <c r="AF28" s="9">
        <v>351.3</v>
      </c>
      <c r="AG28" s="9">
        <f>'Feijão Total'!H27</f>
        <v>358.7</v>
      </c>
      <c r="AH28" s="9">
        <v>333</v>
      </c>
      <c r="AI28" s="79">
        <f>'Feijão Total'!I27</f>
        <v>303.5</v>
      </c>
      <c r="AJ28" s="79">
        <f t="shared" si="6"/>
        <v>-8.9</v>
      </c>
      <c r="AK28" s="79">
        <f t="shared" si="7"/>
        <v>-15.4</v>
      </c>
      <c r="AL28" s="79">
        <f t="shared" si="8"/>
        <v>-29.5</v>
      </c>
      <c r="AM28" s="79">
        <f t="shared" si="9"/>
        <v>-55.199999999999989</v>
      </c>
      <c r="AN28" s="22"/>
      <c r="AO28" s="22"/>
      <c r="AP28" s="22"/>
      <c r="AQ28" s="22"/>
    </row>
    <row r="29" spans="1:43" ht="15.6" customHeight="1" x14ac:dyDescent="0.2">
      <c r="A29" s="56" t="s">
        <v>99</v>
      </c>
      <c r="B29" s="9">
        <v>20.100000000000001</v>
      </c>
      <c r="C29" s="9">
        <v>17.100000000000001</v>
      </c>
      <c r="D29" s="79">
        <v>14.6</v>
      </c>
      <c r="E29" s="9">
        <v>26.8</v>
      </c>
      <c r="F29" s="9">
        <v>26.8</v>
      </c>
      <c r="G29" s="9">
        <f>'Feijão Total'!B28</f>
        <v>12.9</v>
      </c>
      <c r="H29" s="9">
        <v>26</v>
      </c>
      <c r="I29" s="79">
        <f>'Feijão Total'!C28</f>
        <v>6.6000000000000005</v>
      </c>
      <c r="J29" s="79">
        <f t="shared" si="0"/>
        <v>-74.599999999999994</v>
      </c>
      <c r="K29" s="79">
        <f t="shared" si="1"/>
        <v>-75.400000000000006</v>
      </c>
      <c r="L29" s="79">
        <f t="shared" si="2"/>
        <v>-19.399999999999999</v>
      </c>
      <c r="M29" s="79">
        <f t="shared" si="3"/>
        <v>-6.3</v>
      </c>
      <c r="N29" s="88"/>
      <c r="O29" s="56" t="s">
        <v>99</v>
      </c>
      <c r="P29" s="24">
        <v>1522.38806</v>
      </c>
      <c r="Q29" s="24">
        <v>1614.0350880000001</v>
      </c>
      <c r="R29" s="89">
        <v>1030</v>
      </c>
      <c r="S29" s="24">
        <v>1695.5223880000001</v>
      </c>
      <c r="T29" s="24">
        <v>1310.4477609999999</v>
      </c>
      <c r="U29" s="24">
        <f>'Feijão Total'!E28</f>
        <v>544.65116279069764</v>
      </c>
      <c r="V29" s="24">
        <v>1528.5961540000001</v>
      </c>
      <c r="W29" s="89">
        <f>'Feijão Total'!F28</f>
        <v>2112.121212121212</v>
      </c>
      <c r="X29" s="79">
        <f t="shared" si="4"/>
        <v>38.200000000000003</v>
      </c>
      <c r="Y29" s="79">
        <f t="shared" si="5"/>
        <v>287.8</v>
      </c>
      <c r="Z29" s="90"/>
      <c r="AA29" s="56" t="s">
        <v>99</v>
      </c>
      <c r="AB29" s="9">
        <v>30.6</v>
      </c>
      <c r="AC29" s="9">
        <v>27.6</v>
      </c>
      <c r="AD29" s="79">
        <v>15</v>
      </c>
      <c r="AE29" s="9">
        <v>45.4</v>
      </c>
      <c r="AF29" s="9">
        <v>35.1</v>
      </c>
      <c r="AG29" s="9">
        <f>'Feijão Total'!H28</f>
        <v>7</v>
      </c>
      <c r="AH29" s="9">
        <v>39.700000000000003</v>
      </c>
      <c r="AI29" s="79">
        <f>'Feijão Total'!I28</f>
        <v>13.9</v>
      </c>
      <c r="AJ29" s="79">
        <f t="shared" si="6"/>
        <v>-65</v>
      </c>
      <c r="AK29" s="79">
        <f t="shared" si="7"/>
        <v>98.6</v>
      </c>
      <c r="AL29" s="79">
        <f t="shared" si="8"/>
        <v>-25.800000000000004</v>
      </c>
      <c r="AM29" s="79">
        <f t="shared" si="9"/>
        <v>6.9</v>
      </c>
      <c r="AN29" s="22"/>
      <c r="AO29" s="22"/>
      <c r="AP29" s="22"/>
      <c r="AQ29" s="22"/>
    </row>
    <row r="30" spans="1:43" ht="15.6" customHeight="1" x14ac:dyDescent="0.2">
      <c r="A30" s="56" t="s">
        <v>100</v>
      </c>
      <c r="B30" s="9">
        <v>108.2</v>
      </c>
      <c r="C30" s="9">
        <v>101</v>
      </c>
      <c r="D30" s="79">
        <v>122.7</v>
      </c>
      <c r="E30" s="9">
        <v>136.80000000000001</v>
      </c>
      <c r="F30" s="9">
        <v>156.30000000000001</v>
      </c>
      <c r="G30" s="9">
        <f>'Feijão Total'!B29</f>
        <v>144.5</v>
      </c>
      <c r="H30" s="9">
        <v>139</v>
      </c>
      <c r="I30" s="79">
        <f>'Feijão Total'!C29</f>
        <v>114.7</v>
      </c>
      <c r="J30" s="79">
        <f t="shared" si="0"/>
        <v>-17.5</v>
      </c>
      <c r="K30" s="79">
        <f t="shared" si="1"/>
        <v>-26.6</v>
      </c>
      <c r="L30" s="79">
        <f t="shared" si="2"/>
        <v>-24.299999999999997</v>
      </c>
      <c r="M30" s="79">
        <f t="shared" si="3"/>
        <v>-29.799999999999997</v>
      </c>
      <c r="N30" s="88"/>
      <c r="O30" s="56" t="s">
        <v>100</v>
      </c>
      <c r="P30" s="24">
        <v>2434.380776</v>
      </c>
      <c r="Q30" s="24">
        <v>2393.0693070000002</v>
      </c>
      <c r="R30" s="89">
        <v>2317.9299099999998</v>
      </c>
      <c r="S30" s="24">
        <v>2507.090643</v>
      </c>
      <c r="T30" s="24">
        <v>2352.637236</v>
      </c>
      <c r="U30" s="24">
        <f>'Feijão Total'!E29</f>
        <v>2570.5743944636679</v>
      </c>
      <c r="V30" s="24">
        <v>2370.163309</v>
      </c>
      <c r="W30" s="89">
        <f>'Feijão Total'!F29</f>
        <v>2603.7489102005229</v>
      </c>
      <c r="X30" s="79">
        <f t="shared" si="4"/>
        <v>9.9</v>
      </c>
      <c r="Y30" s="79">
        <f t="shared" si="5"/>
        <v>1.3</v>
      </c>
      <c r="Z30" s="90"/>
      <c r="AA30" s="56" t="s">
        <v>100</v>
      </c>
      <c r="AB30" s="9">
        <v>263.39999999999998</v>
      </c>
      <c r="AC30" s="9">
        <v>241.7</v>
      </c>
      <c r="AD30" s="79">
        <v>284.39999999999998</v>
      </c>
      <c r="AE30" s="9">
        <v>343</v>
      </c>
      <c r="AF30" s="9">
        <v>367.7</v>
      </c>
      <c r="AG30" s="9">
        <f>'Feijão Total'!H29</f>
        <v>371.4</v>
      </c>
      <c r="AH30" s="9">
        <v>329.5</v>
      </c>
      <c r="AI30" s="79">
        <f>'Feijão Total'!I29</f>
        <v>298.7</v>
      </c>
      <c r="AJ30" s="79">
        <f t="shared" si="6"/>
        <v>-9.3000000000000007</v>
      </c>
      <c r="AK30" s="79">
        <f t="shared" si="7"/>
        <v>-19.600000000000001</v>
      </c>
      <c r="AL30" s="79">
        <f t="shared" si="8"/>
        <v>-30.800000000000011</v>
      </c>
      <c r="AM30" s="79">
        <f t="shared" si="9"/>
        <v>-72.699999999999989</v>
      </c>
      <c r="AN30" s="22"/>
      <c r="AO30" s="22"/>
      <c r="AP30" s="22"/>
      <c r="AQ30" s="22"/>
    </row>
    <row r="31" spans="1:43" ht="15.6" customHeight="1" x14ac:dyDescent="0.2">
      <c r="A31" s="56" t="s">
        <v>101</v>
      </c>
      <c r="B31" s="9">
        <v>16.100000000000001</v>
      </c>
      <c r="C31" s="9">
        <v>16.2</v>
      </c>
      <c r="D31" s="79">
        <v>16.09</v>
      </c>
      <c r="E31" s="9">
        <v>16.100000000000001</v>
      </c>
      <c r="F31" s="9">
        <v>16</v>
      </c>
      <c r="G31" s="9">
        <f>'Feijão Total'!B30</f>
        <v>14.700000000000001</v>
      </c>
      <c r="H31" s="9">
        <v>14.6</v>
      </c>
      <c r="I31" s="79">
        <f>'Feijão Total'!C30</f>
        <v>14.1</v>
      </c>
      <c r="J31" s="79">
        <f t="shared" si="0"/>
        <v>-3.4</v>
      </c>
      <c r="K31" s="79">
        <f t="shared" si="1"/>
        <v>-11.9</v>
      </c>
      <c r="L31" s="79">
        <f t="shared" si="2"/>
        <v>-0.5</v>
      </c>
      <c r="M31" s="79">
        <f t="shared" si="3"/>
        <v>-0.60000000000000142</v>
      </c>
      <c r="N31" s="88"/>
      <c r="O31" s="56" t="s">
        <v>101</v>
      </c>
      <c r="P31" s="24">
        <v>2726.708075</v>
      </c>
      <c r="Q31" s="24">
        <v>2203.703704</v>
      </c>
      <c r="R31" s="89">
        <v>1581.4232440000001</v>
      </c>
      <c r="S31" s="24">
        <v>2116.8944099999999</v>
      </c>
      <c r="T31" s="24">
        <v>2334.0124999999998</v>
      </c>
      <c r="U31" s="24">
        <f>'Feijão Total'!E30</f>
        <v>2711.9455782312921</v>
      </c>
      <c r="V31" s="24">
        <v>2383.671233</v>
      </c>
      <c r="W31" s="89">
        <f>'Feijão Total'!F30</f>
        <v>2751.432624113475</v>
      </c>
      <c r="X31" s="79">
        <f t="shared" si="4"/>
        <v>15.4</v>
      </c>
      <c r="Y31" s="79">
        <f t="shared" si="5"/>
        <v>1.5</v>
      </c>
      <c r="Z31" s="90"/>
      <c r="AA31" s="56" t="s">
        <v>101</v>
      </c>
      <c r="AB31" s="9">
        <v>43.9</v>
      </c>
      <c r="AC31" s="9">
        <v>35.700000000000003</v>
      </c>
      <c r="AD31" s="79">
        <v>25.4</v>
      </c>
      <c r="AE31" s="9">
        <v>34.1</v>
      </c>
      <c r="AF31" s="9">
        <v>37.299999999999997</v>
      </c>
      <c r="AG31" s="9">
        <f>'Feijão Total'!H30</f>
        <v>39.9</v>
      </c>
      <c r="AH31" s="9">
        <v>34.799999999999997</v>
      </c>
      <c r="AI31" s="79">
        <f>'Feijão Total'!I30</f>
        <v>38.799999999999997</v>
      </c>
      <c r="AJ31" s="79">
        <f t="shared" si="6"/>
        <v>11.5</v>
      </c>
      <c r="AK31" s="79">
        <f t="shared" si="7"/>
        <v>-2.8</v>
      </c>
      <c r="AL31" s="79">
        <f t="shared" si="8"/>
        <v>4</v>
      </c>
      <c r="AM31" s="79">
        <f t="shared" si="9"/>
        <v>-1.1000000000000014</v>
      </c>
      <c r="AN31" s="22"/>
      <c r="AO31" s="22"/>
      <c r="AP31" s="22"/>
      <c r="AQ31" s="22"/>
    </row>
    <row r="32" spans="1:43" ht="15.6" customHeight="1" x14ac:dyDescent="0.2">
      <c r="A32" s="100" t="s">
        <v>102</v>
      </c>
      <c r="B32" s="101">
        <v>488.2</v>
      </c>
      <c r="C32" s="101">
        <v>431.1</v>
      </c>
      <c r="D32" s="101">
        <v>425.2</v>
      </c>
      <c r="E32" s="101">
        <v>468.3</v>
      </c>
      <c r="F32" s="101">
        <v>460.3</v>
      </c>
      <c r="G32" s="101">
        <f>'Feijão Total'!B31</f>
        <v>420.3</v>
      </c>
      <c r="H32" s="101">
        <v>452.4</v>
      </c>
      <c r="I32" s="101">
        <f>'Feijão Total'!C31</f>
        <v>416.50000000000006</v>
      </c>
      <c r="J32" s="101">
        <f t="shared" si="0"/>
        <v>-7.9</v>
      </c>
      <c r="K32" s="101">
        <f t="shared" si="1"/>
        <v>-9.5</v>
      </c>
      <c r="L32" s="101">
        <f t="shared" si="2"/>
        <v>-35.89999999999992</v>
      </c>
      <c r="M32" s="101">
        <f t="shared" si="3"/>
        <v>-3.7999999999999545</v>
      </c>
      <c r="N32" s="85"/>
      <c r="O32" s="100" t="s">
        <v>102</v>
      </c>
      <c r="P32" s="102">
        <v>1583.6888570000001</v>
      </c>
      <c r="Q32" s="102">
        <v>1639.4370220000001</v>
      </c>
      <c r="R32" s="102">
        <v>1670.1208839999999</v>
      </c>
      <c r="S32" s="102">
        <v>1730.852445</v>
      </c>
      <c r="T32" s="102">
        <v>1700.953074</v>
      </c>
      <c r="U32" s="102">
        <f>'Feijão Total'!E31</f>
        <v>1698.0290268855579</v>
      </c>
      <c r="V32" s="102">
        <v>1661.944076</v>
      </c>
      <c r="W32" s="102">
        <f>'Feijão Total'!F31</f>
        <v>1683.4273709483791</v>
      </c>
      <c r="X32" s="101">
        <f t="shared" si="4"/>
        <v>1.3</v>
      </c>
      <c r="Y32" s="101">
        <f t="shared" si="5"/>
        <v>-0.9</v>
      </c>
      <c r="Z32" s="87"/>
      <c r="AA32" s="100" t="s">
        <v>102</v>
      </c>
      <c r="AB32" s="101">
        <v>773.2</v>
      </c>
      <c r="AC32" s="101">
        <v>706.7</v>
      </c>
      <c r="AD32" s="101">
        <v>710.1</v>
      </c>
      <c r="AE32" s="101">
        <v>810.6</v>
      </c>
      <c r="AF32" s="101">
        <v>783</v>
      </c>
      <c r="AG32" s="101">
        <f>'Feijão Total'!H31</f>
        <v>713.69999999999982</v>
      </c>
      <c r="AH32" s="101">
        <v>751.9</v>
      </c>
      <c r="AI32" s="101">
        <f>'Feijão Total'!I31</f>
        <v>701.09999999999991</v>
      </c>
      <c r="AJ32" s="101">
        <f t="shared" si="6"/>
        <v>-6.8</v>
      </c>
      <c r="AK32" s="101">
        <f t="shared" si="7"/>
        <v>-1.8</v>
      </c>
      <c r="AL32" s="101">
        <f t="shared" si="8"/>
        <v>-50.800000000000068</v>
      </c>
      <c r="AM32" s="101">
        <f t="shared" si="9"/>
        <v>-12.599999999999909</v>
      </c>
      <c r="AN32" s="22"/>
      <c r="AO32" s="22"/>
      <c r="AP32" s="22"/>
      <c r="AQ32" s="22"/>
    </row>
    <row r="33" spans="1:43" ht="15.6" customHeight="1" x14ac:dyDescent="0.2">
      <c r="A33" s="56" t="s">
        <v>103</v>
      </c>
      <c r="B33" s="9">
        <v>385</v>
      </c>
      <c r="C33" s="9">
        <v>339</v>
      </c>
      <c r="D33" s="79">
        <v>334.5</v>
      </c>
      <c r="E33" s="9">
        <v>348.2</v>
      </c>
      <c r="F33" s="9">
        <v>339.2</v>
      </c>
      <c r="G33" s="9">
        <f>'Feijão Total'!B32</f>
        <v>326.7</v>
      </c>
      <c r="H33" s="9">
        <v>353.9</v>
      </c>
      <c r="I33" s="79">
        <f>'Feijão Total'!C32</f>
        <v>322.90000000000003</v>
      </c>
      <c r="J33" s="79">
        <f t="shared" si="0"/>
        <v>-8.8000000000000007</v>
      </c>
      <c r="K33" s="79">
        <f t="shared" si="1"/>
        <v>-4.8</v>
      </c>
      <c r="L33" s="79">
        <f t="shared" si="2"/>
        <v>-30.999999999999943</v>
      </c>
      <c r="M33" s="79">
        <f t="shared" si="3"/>
        <v>-3.7999999999999545</v>
      </c>
      <c r="N33" s="88"/>
      <c r="O33" s="56" t="s">
        <v>103</v>
      </c>
      <c r="P33" s="24">
        <v>1493.2467529999999</v>
      </c>
      <c r="Q33" s="24">
        <v>1511.5044250000001</v>
      </c>
      <c r="R33" s="89">
        <v>1554.6893869999999</v>
      </c>
      <c r="S33" s="24">
        <v>1536.4750140000001</v>
      </c>
      <c r="T33" s="24">
        <v>1514.131486</v>
      </c>
      <c r="U33" s="24">
        <f>'Feijão Total'!E32</f>
        <v>1620.1576369758188</v>
      </c>
      <c r="V33" s="24">
        <v>1548.7697089999999</v>
      </c>
      <c r="W33" s="89">
        <f>'Feijão Total'!F32</f>
        <v>1589.1059151440074</v>
      </c>
      <c r="X33" s="79">
        <f t="shared" si="4"/>
        <v>2.6</v>
      </c>
      <c r="Y33" s="79">
        <f t="shared" si="5"/>
        <v>-1.9</v>
      </c>
      <c r="Z33" s="90"/>
      <c r="AA33" s="56" t="s">
        <v>103</v>
      </c>
      <c r="AB33" s="9">
        <v>574.9</v>
      </c>
      <c r="AC33" s="9">
        <v>512.4</v>
      </c>
      <c r="AD33" s="79">
        <v>520</v>
      </c>
      <c r="AE33" s="9">
        <v>535</v>
      </c>
      <c r="AF33" s="9">
        <v>513.6</v>
      </c>
      <c r="AG33" s="9">
        <f>'Feijão Total'!H32</f>
        <v>529.29999999999995</v>
      </c>
      <c r="AH33" s="9">
        <v>548.1</v>
      </c>
      <c r="AI33" s="79">
        <f>'Feijão Total'!I32</f>
        <v>513.1</v>
      </c>
      <c r="AJ33" s="79">
        <f t="shared" si="6"/>
        <v>-6.4</v>
      </c>
      <c r="AK33" s="79">
        <f t="shared" si="7"/>
        <v>-3.1</v>
      </c>
      <c r="AL33" s="79">
        <f t="shared" si="8"/>
        <v>-35</v>
      </c>
      <c r="AM33" s="79">
        <f t="shared" si="9"/>
        <v>-16.199999999999932</v>
      </c>
      <c r="AN33" s="22"/>
      <c r="AO33" s="22"/>
      <c r="AP33" s="22"/>
      <c r="AQ33" s="22"/>
    </row>
    <row r="34" spans="1:43" ht="15.6" customHeight="1" x14ac:dyDescent="0.2">
      <c r="A34" s="56" t="s">
        <v>104</v>
      </c>
      <c r="B34" s="9">
        <v>15.3</v>
      </c>
      <c r="C34" s="9">
        <v>14.4</v>
      </c>
      <c r="D34" s="79">
        <v>10.6</v>
      </c>
      <c r="E34" s="9">
        <v>10.7</v>
      </c>
      <c r="F34" s="9">
        <v>14.7</v>
      </c>
      <c r="G34" s="9">
        <f>'Feijão Total'!B33</f>
        <v>9.8999999999999986</v>
      </c>
      <c r="H34" s="9">
        <v>14.4</v>
      </c>
      <c r="I34" s="79">
        <f>'Feijão Total'!C33</f>
        <v>9.9</v>
      </c>
      <c r="J34" s="79">
        <f t="shared" si="0"/>
        <v>-31.3</v>
      </c>
      <c r="K34" s="79">
        <f t="shared" si="1"/>
        <v>-32.700000000000003</v>
      </c>
      <c r="L34" s="79">
        <f t="shared" si="2"/>
        <v>-4.5</v>
      </c>
      <c r="M34" s="79">
        <f t="shared" si="3"/>
        <v>0</v>
      </c>
      <c r="N34" s="88"/>
      <c r="O34" s="56" t="s">
        <v>104</v>
      </c>
      <c r="P34" s="24">
        <v>797.38562100000001</v>
      </c>
      <c r="Q34" s="24">
        <v>937.5</v>
      </c>
      <c r="R34" s="89">
        <v>1040.575472</v>
      </c>
      <c r="S34" s="24">
        <v>1102.6635510000001</v>
      </c>
      <c r="T34" s="24">
        <v>943.23129300000005</v>
      </c>
      <c r="U34" s="24">
        <f>'Feijão Total'!E33</f>
        <v>990.45454545454561</v>
      </c>
      <c r="V34" s="24">
        <v>1008.666667</v>
      </c>
      <c r="W34" s="89">
        <f>'Feijão Total'!F33</f>
        <v>1012.89898989899</v>
      </c>
      <c r="X34" s="79">
        <f t="shared" si="4"/>
        <v>0.4</v>
      </c>
      <c r="Y34" s="79">
        <f t="shared" si="5"/>
        <v>2.2999999999999998</v>
      </c>
      <c r="Z34" s="90"/>
      <c r="AA34" s="56" t="s">
        <v>104</v>
      </c>
      <c r="AB34" s="9">
        <v>12.2</v>
      </c>
      <c r="AC34" s="9">
        <v>13.5</v>
      </c>
      <c r="AD34" s="79">
        <v>11</v>
      </c>
      <c r="AE34" s="9">
        <v>11.8</v>
      </c>
      <c r="AF34" s="9">
        <v>13.9</v>
      </c>
      <c r="AG34" s="9">
        <f>'Feijão Total'!H33</f>
        <v>9.8000000000000007</v>
      </c>
      <c r="AH34" s="9">
        <v>14.5</v>
      </c>
      <c r="AI34" s="79">
        <f>'Feijão Total'!I33</f>
        <v>10</v>
      </c>
      <c r="AJ34" s="79">
        <f t="shared" si="6"/>
        <v>-31</v>
      </c>
      <c r="AK34" s="79">
        <f t="shared" si="7"/>
        <v>2</v>
      </c>
      <c r="AL34" s="79">
        <f t="shared" si="8"/>
        <v>-4.5</v>
      </c>
      <c r="AM34" s="79">
        <f t="shared" si="9"/>
        <v>0.19999999999999929</v>
      </c>
      <c r="AN34" s="22"/>
      <c r="AO34" s="22"/>
      <c r="AP34" s="22"/>
      <c r="AQ34" s="22"/>
    </row>
    <row r="35" spans="1:43" ht="15.6" customHeight="1" x14ac:dyDescent="0.2">
      <c r="A35" s="56" t="s">
        <v>105</v>
      </c>
      <c r="B35" s="9">
        <v>2.7</v>
      </c>
      <c r="C35" s="9">
        <v>1.7</v>
      </c>
      <c r="D35" s="79">
        <v>1.8</v>
      </c>
      <c r="E35" s="9">
        <v>1.8</v>
      </c>
      <c r="F35" s="9">
        <v>1.2</v>
      </c>
      <c r="G35" s="9">
        <f>'Feijão Total'!B34</f>
        <v>1.1000000000000001</v>
      </c>
      <c r="H35" s="9">
        <v>1.5</v>
      </c>
      <c r="I35" s="79">
        <f>'Feijão Total'!C34</f>
        <v>1.1000000000000001</v>
      </c>
      <c r="J35" s="79">
        <f t="shared" si="0"/>
        <v>-26.7</v>
      </c>
      <c r="K35" s="79">
        <f t="shared" si="1"/>
        <v>-8.3000000000000007</v>
      </c>
      <c r="L35" s="79">
        <f t="shared" si="2"/>
        <v>-0.39999999999999991</v>
      </c>
      <c r="M35" s="79">
        <f t="shared" si="3"/>
        <v>0</v>
      </c>
      <c r="N35" s="88"/>
      <c r="O35" s="56" t="s">
        <v>105</v>
      </c>
      <c r="P35" s="24">
        <v>925.925926</v>
      </c>
      <c r="Q35" s="24">
        <v>941.17647099999999</v>
      </c>
      <c r="R35" s="89">
        <v>995.33333300000004</v>
      </c>
      <c r="S35" s="24">
        <v>1047.666667</v>
      </c>
      <c r="T35" s="24">
        <v>882.66666699999996</v>
      </c>
      <c r="U35" s="24">
        <f>'Feijão Total'!E34</f>
        <v>1173.272727272727</v>
      </c>
      <c r="V35" s="24">
        <v>1051.2</v>
      </c>
      <c r="W35" s="89">
        <f>'Feijão Total'!F34</f>
        <v>1143.181818181818</v>
      </c>
      <c r="X35" s="79">
        <f t="shared" si="4"/>
        <v>8.8000000000000007</v>
      </c>
      <c r="Y35" s="79">
        <f t="shared" si="5"/>
        <v>-2.6</v>
      </c>
      <c r="Z35" s="90"/>
      <c r="AA35" s="56" t="s">
        <v>105</v>
      </c>
      <c r="AB35" s="9">
        <v>2.5</v>
      </c>
      <c r="AC35" s="9">
        <v>1.6</v>
      </c>
      <c r="AD35" s="79">
        <v>1.8</v>
      </c>
      <c r="AE35" s="9">
        <v>1.9</v>
      </c>
      <c r="AF35" s="9">
        <v>1.1000000000000001</v>
      </c>
      <c r="AG35" s="9">
        <f>'Feijão Total'!H34</f>
        <v>1.3</v>
      </c>
      <c r="AH35" s="9">
        <v>1.6</v>
      </c>
      <c r="AI35" s="79">
        <f>'Feijão Total'!I34</f>
        <v>1.3</v>
      </c>
      <c r="AJ35" s="79">
        <f t="shared" si="6"/>
        <v>-18.8</v>
      </c>
      <c r="AK35" s="79">
        <f t="shared" si="7"/>
        <v>0</v>
      </c>
      <c r="AL35" s="79">
        <f t="shared" si="8"/>
        <v>-0.30000000000000004</v>
      </c>
      <c r="AM35" s="79">
        <f t="shared" si="9"/>
        <v>0</v>
      </c>
      <c r="AN35" s="22"/>
      <c r="AO35" s="22"/>
      <c r="AP35" s="22"/>
      <c r="AQ35" s="22"/>
    </row>
    <row r="36" spans="1:43" ht="15.6" customHeight="1" x14ac:dyDescent="0.2">
      <c r="A36" s="56" t="s">
        <v>106</v>
      </c>
      <c r="B36" s="9">
        <v>85.2</v>
      </c>
      <c r="C36" s="9">
        <v>76</v>
      </c>
      <c r="D36" s="79">
        <v>78.3</v>
      </c>
      <c r="E36" s="9">
        <v>107.6</v>
      </c>
      <c r="F36" s="9">
        <v>105.2</v>
      </c>
      <c r="G36" s="9">
        <f>'Feijão Total'!B35</f>
        <v>82.600000000000009</v>
      </c>
      <c r="H36" s="9">
        <v>82.6</v>
      </c>
      <c r="I36" s="79">
        <f>'Feijão Total'!C35</f>
        <v>82.600000000000009</v>
      </c>
      <c r="J36" s="79">
        <f t="shared" si="0"/>
        <v>0</v>
      </c>
      <c r="K36" s="79">
        <f t="shared" si="1"/>
        <v>-21.5</v>
      </c>
      <c r="L36" s="79">
        <f t="shared" si="2"/>
        <v>0</v>
      </c>
      <c r="M36" s="79">
        <f t="shared" si="3"/>
        <v>0</v>
      </c>
      <c r="N36" s="88"/>
      <c r="O36" s="56" t="s">
        <v>106</v>
      </c>
      <c r="P36" s="24">
        <v>2154.9295769999999</v>
      </c>
      <c r="Q36" s="24">
        <v>2357.8947370000001</v>
      </c>
      <c r="R36" s="89">
        <v>2263.9859510000001</v>
      </c>
      <c r="S36" s="24">
        <v>2433.7667289999999</v>
      </c>
      <c r="T36" s="24">
        <v>2418.5418249999998</v>
      </c>
      <c r="U36" s="24">
        <f>'Feijão Total'!E35</f>
        <v>2097.8208232445518</v>
      </c>
      <c r="V36" s="24">
        <v>2271.8196130000001</v>
      </c>
      <c r="W36" s="89">
        <f>'Feijão Total'!F35</f>
        <v>2139.7094430992734</v>
      </c>
      <c r="X36" s="79">
        <f t="shared" si="4"/>
        <v>-5.8</v>
      </c>
      <c r="Y36" s="79">
        <f t="shared" si="5"/>
        <v>2</v>
      </c>
      <c r="Z36" s="90"/>
      <c r="AA36" s="56" t="s">
        <v>106</v>
      </c>
      <c r="AB36" s="9">
        <v>183.6</v>
      </c>
      <c r="AC36" s="9">
        <v>179.2</v>
      </c>
      <c r="AD36" s="79">
        <v>177.3</v>
      </c>
      <c r="AE36" s="9">
        <v>261.89999999999998</v>
      </c>
      <c r="AF36" s="9">
        <v>254.4</v>
      </c>
      <c r="AG36" s="9">
        <f>'Feijão Total'!H35</f>
        <v>173.3</v>
      </c>
      <c r="AH36" s="9">
        <v>187.7</v>
      </c>
      <c r="AI36" s="79">
        <f>'Feijão Total'!I35</f>
        <v>176.7</v>
      </c>
      <c r="AJ36" s="79">
        <f t="shared" si="6"/>
        <v>-5.9</v>
      </c>
      <c r="AK36" s="79">
        <f t="shared" si="7"/>
        <v>2</v>
      </c>
      <c r="AL36" s="79">
        <f t="shared" si="8"/>
        <v>-11</v>
      </c>
      <c r="AM36" s="79">
        <f t="shared" si="9"/>
        <v>3.3999999999999773</v>
      </c>
      <c r="AN36" s="22"/>
      <c r="AO36" s="22"/>
      <c r="AP36" s="22"/>
      <c r="AQ36" s="22"/>
    </row>
    <row r="37" spans="1:43" ht="15.6" customHeight="1" x14ac:dyDescent="0.2">
      <c r="A37" s="92" t="s">
        <v>107</v>
      </c>
      <c r="B37" s="94">
        <v>665.8</v>
      </c>
      <c r="C37" s="94">
        <v>534.4</v>
      </c>
      <c r="D37" s="94">
        <v>521</v>
      </c>
      <c r="E37" s="94">
        <v>578.20000000000005</v>
      </c>
      <c r="F37" s="94">
        <v>528.79999999999995</v>
      </c>
      <c r="G37" s="94">
        <f>'Feijão Total'!B36</f>
        <v>517.30000000000007</v>
      </c>
      <c r="H37" s="94">
        <v>483.1</v>
      </c>
      <c r="I37" s="94">
        <f>'Feijão Total'!C36</f>
        <v>550.19999999999993</v>
      </c>
      <c r="J37" s="94">
        <f t="shared" si="0"/>
        <v>13.9</v>
      </c>
      <c r="K37" s="94">
        <f t="shared" si="1"/>
        <v>4</v>
      </c>
      <c r="L37" s="94">
        <f t="shared" si="2"/>
        <v>67.099999999999909</v>
      </c>
      <c r="M37" s="94">
        <f t="shared" si="3"/>
        <v>32.899999999999864</v>
      </c>
      <c r="N37" s="85"/>
      <c r="O37" s="92" t="s">
        <v>107</v>
      </c>
      <c r="P37" s="93">
        <v>1586.093421</v>
      </c>
      <c r="Q37" s="93">
        <v>1777.722493</v>
      </c>
      <c r="R37" s="93">
        <v>1590.4035510000001</v>
      </c>
      <c r="S37" s="93">
        <v>1630.3817019999999</v>
      </c>
      <c r="T37" s="93">
        <v>1555.2501890000001</v>
      </c>
      <c r="U37" s="93">
        <f>'Feijão Total'!E36</f>
        <v>1366.4475159481922</v>
      </c>
      <c r="V37" s="93">
        <v>1557.722211</v>
      </c>
      <c r="W37" s="93">
        <f>'Feijão Total'!F36</f>
        <v>1711.8884042166487</v>
      </c>
      <c r="X37" s="94">
        <f t="shared" si="4"/>
        <v>9.9</v>
      </c>
      <c r="Y37" s="94">
        <f t="shared" si="5"/>
        <v>25.3</v>
      </c>
      <c r="Z37" s="87"/>
      <c r="AA37" s="100" t="s">
        <v>107</v>
      </c>
      <c r="AB37" s="101">
        <v>1056</v>
      </c>
      <c r="AC37" s="101">
        <v>950</v>
      </c>
      <c r="AD37" s="101">
        <v>828.5</v>
      </c>
      <c r="AE37" s="101">
        <v>942.7</v>
      </c>
      <c r="AF37" s="101">
        <v>822.4</v>
      </c>
      <c r="AG37" s="101">
        <f>'Feijão Total'!H36</f>
        <v>706.9</v>
      </c>
      <c r="AH37" s="101">
        <v>752.5</v>
      </c>
      <c r="AI37" s="101">
        <f>'Feijão Total'!I36</f>
        <v>942</v>
      </c>
      <c r="AJ37" s="101">
        <f t="shared" si="6"/>
        <v>25.2</v>
      </c>
      <c r="AK37" s="101">
        <f t="shared" si="7"/>
        <v>33.299999999999997</v>
      </c>
      <c r="AL37" s="101">
        <f t="shared" si="8"/>
        <v>189.5</v>
      </c>
      <c r="AM37" s="101">
        <f t="shared" si="9"/>
        <v>235.10000000000002</v>
      </c>
      <c r="AN37" s="22"/>
      <c r="AO37" s="22"/>
      <c r="AP37" s="22"/>
      <c r="AQ37" s="22"/>
    </row>
    <row r="38" spans="1:43" ht="15.6" customHeight="1" x14ac:dyDescent="0.2">
      <c r="A38" s="56" t="s">
        <v>108</v>
      </c>
      <c r="B38" s="9">
        <v>515.4</v>
      </c>
      <c r="C38" s="9">
        <v>405.7</v>
      </c>
      <c r="D38" s="79">
        <v>389.7</v>
      </c>
      <c r="E38" s="9">
        <v>447.5</v>
      </c>
      <c r="F38" s="9">
        <v>399.1</v>
      </c>
      <c r="G38" s="9">
        <f>'Feijão Total'!B37</f>
        <v>405.30000000000007</v>
      </c>
      <c r="H38" s="9">
        <v>372.9</v>
      </c>
      <c r="I38" s="79">
        <f>'Feijão Total'!C37</f>
        <v>432.79999999999995</v>
      </c>
      <c r="J38" s="79">
        <f t="shared" si="0"/>
        <v>16.100000000000001</v>
      </c>
      <c r="K38" s="79">
        <f t="shared" si="1"/>
        <v>8.4</v>
      </c>
      <c r="L38" s="79">
        <f t="shared" si="2"/>
        <v>59.899999999999977</v>
      </c>
      <c r="M38" s="79">
        <f t="shared" si="3"/>
        <v>27.499999999999886</v>
      </c>
      <c r="N38" s="88"/>
      <c r="O38" s="56" t="s">
        <v>108</v>
      </c>
      <c r="P38" s="24">
        <v>1569.460613</v>
      </c>
      <c r="Q38" s="24">
        <v>1775.203352</v>
      </c>
      <c r="R38" s="89">
        <v>1510.222094</v>
      </c>
      <c r="S38" s="24">
        <v>1587.6317320000001</v>
      </c>
      <c r="T38" s="24">
        <v>1471.7952889999999</v>
      </c>
      <c r="U38" s="24">
        <f>'Feijão Total'!E37</f>
        <v>1317.5951147298294</v>
      </c>
      <c r="V38" s="24">
        <v>1513.2504690000001</v>
      </c>
      <c r="W38" s="89">
        <f>'Feijão Total'!F37</f>
        <v>1765.6171441774493</v>
      </c>
      <c r="X38" s="79">
        <f t="shared" si="4"/>
        <v>16.7</v>
      </c>
      <c r="Y38" s="79">
        <f t="shared" si="5"/>
        <v>34</v>
      </c>
      <c r="Z38" s="90"/>
      <c r="AA38" s="56" t="s">
        <v>108</v>
      </c>
      <c r="AB38" s="9">
        <v>808.9</v>
      </c>
      <c r="AC38" s="9">
        <v>720.2</v>
      </c>
      <c r="AD38" s="79">
        <v>588.5</v>
      </c>
      <c r="AE38" s="9">
        <v>710.5</v>
      </c>
      <c r="AF38" s="9">
        <v>587.4</v>
      </c>
      <c r="AG38" s="9">
        <f>'Feijão Total'!H37</f>
        <v>534</v>
      </c>
      <c r="AH38" s="9">
        <v>564.29999999999995</v>
      </c>
      <c r="AI38" s="79">
        <f>'Feijão Total'!I37</f>
        <v>764.2</v>
      </c>
      <c r="AJ38" s="79">
        <f t="shared" si="6"/>
        <v>35.4</v>
      </c>
      <c r="AK38" s="79">
        <f t="shared" si="7"/>
        <v>43.1</v>
      </c>
      <c r="AL38" s="79">
        <f t="shared" si="8"/>
        <v>199.90000000000009</v>
      </c>
      <c r="AM38" s="79">
        <f t="shared" si="9"/>
        <v>230.20000000000005</v>
      </c>
      <c r="AN38" s="22"/>
      <c r="AO38" s="22"/>
      <c r="AP38" s="22"/>
      <c r="AQ38" s="22"/>
    </row>
    <row r="39" spans="1:43" ht="15.6" customHeight="1" x14ac:dyDescent="0.2">
      <c r="A39" s="56" t="s">
        <v>109</v>
      </c>
      <c r="B39" s="9">
        <v>84.5</v>
      </c>
      <c r="C39" s="9">
        <v>72.900000000000006</v>
      </c>
      <c r="D39" s="79">
        <v>63.4</v>
      </c>
      <c r="E39" s="9">
        <v>69.599999999999994</v>
      </c>
      <c r="F39" s="9">
        <v>70.900000000000006</v>
      </c>
      <c r="G39" s="9">
        <f>'Feijão Total'!B38</f>
        <v>53.900000000000006</v>
      </c>
      <c r="H39" s="9">
        <v>54.6</v>
      </c>
      <c r="I39" s="79">
        <f>'Feijão Total'!C38</f>
        <v>65.100000000000009</v>
      </c>
      <c r="J39" s="79">
        <f t="shared" si="0"/>
        <v>19.2</v>
      </c>
      <c r="K39" s="79">
        <f t="shared" si="1"/>
        <v>-8.1999999999999993</v>
      </c>
      <c r="L39" s="79">
        <f t="shared" si="2"/>
        <v>10.500000000000007</v>
      </c>
      <c r="M39" s="79">
        <f t="shared" si="3"/>
        <v>11.200000000000003</v>
      </c>
      <c r="N39" s="88"/>
      <c r="O39" s="56" t="s">
        <v>109</v>
      </c>
      <c r="P39" s="24">
        <v>1706.5088760000001</v>
      </c>
      <c r="Q39" s="24">
        <v>1908.0932780000001</v>
      </c>
      <c r="R39" s="89">
        <v>1861.5851740000001</v>
      </c>
      <c r="S39" s="24">
        <v>1964.3836209999999</v>
      </c>
      <c r="T39" s="24">
        <v>1797.25811</v>
      </c>
      <c r="U39" s="24">
        <f>'Feijão Total'!E38</f>
        <v>1631.8719851576991</v>
      </c>
      <c r="V39" s="24">
        <v>1728.016484</v>
      </c>
      <c r="W39" s="89">
        <f>'Feijão Total'!F38</f>
        <v>1627.7572964669737</v>
      </c>
      <c r="X39" s="79">
        <f t="shared" si="4"/>
        <v>-5.8</v>
      </c>
      <c r="Y39" s="79">
        <f t="shared" si="5"/>
        <v>-0.3</v>
      </c>
      <c r="Z39" s="90"/>
      <c r="AA39" s="56" t="s">
        <v>109</v>
      </c>
      <c r="AB39" s="9">
        <v>144.19999999999999</v>
      </c>
      <c r="AC39" s="9">
        <v>139.1</v>
      </c>
      <c r="AD39" s="79">
        <v>118</v>
      </c>
      <c r="AE39" s="9">
        <v>136.69999999999999</v>
      </c>
      <c r="AF39" s="9">
        <v>127.4</v>
      </c>
      <c r="AG39" s="9">
        <f>'Feijão Total'!H38</f>
        <v>88</v>
      </c>
      <c r="AH39" s="9">
        <v>94.3</v>
      </c>
      <c r="AI39" s="79">
        <f>'Feijão Total'!I38</f>
        <v>106</v>
      </c>
      <c r="AJ39" s="79">
        <f t="shared" si="6"/>
        <v>12.4</v>
      </c>
      <c r="AK39" s="79">
        <f t="shared" si="7"/>
        <v>20.5</v>
      </c>
      <c r="AL39" s="79">
        <f t="shared" si="8"/>
        <v>11.700000000000003</v>
      </c>
      <c r="AM39" s="79">
        <f t="shared" si="9"/>
        <v>18</v>
      </c>
      <c r="AN39" s="22"/>
      <c r="AO39" s="22"/>
      <c r="AP39" s="22"/>
      <c r="AQ39" s="22"/>
    </row>
    <row r="40" spans="1:43" ht="15.6" customHeight="1" x14ac:dyDescent="0.2">
      <c r="A40" s="56" t="s">
        <v>110</v>
      </c>
      <c r="B40" s="9">
        <v>65.900000000000006</v>
      </c>
      <c r="C40" s="9">
        <v>55.8</v>
      </c>
      <c r="D40" s="79">
        <v>67.900000000000006</v>
      </c>
      <c r="E40" s="9">
        <v>61.1</v>
      </c>
      <c r="F40" s="9">
        <v>58.8</v>
      </c>
      <c r="G40" s="9">
        <f>'Feijão Total'!B39</f>
        <v>58.099999999999994</v>
      </c>
      <c r="H40" s="9">
        <v>55.6</v>
      </c>
      <c r="I40" s="79">
        <f>'Feijão Total'!C39</f>
        <v>52.3</v>
      </c>
      <c r="J40" s="79">
        <f t="shared" si="0"/>
        <v>-5.9</v>
      </c>
      <c r="K40" s="79">
        <f t="shared" si="1"/>
        <v>-11.1</v>
      </c>
      <c r="L40" s="79">
        <f t="shared" si="2"/>
        <v>-3.3000000000000043</v>
      </c>
      <c r="M40" s="79">
        <f t="shared" si="3"/>
        <v>-5.7999999999999972</v>
      </c>
      <c r="N40" s="88"/>
      <c r="O40" s="56" t="s">
        <v>110</v>
      </c>
      <c r="P40" s="24">
        <v>1561.4567529999999</v>
      </c>
      <c r="Q40" s="24">
        <v>1625.4480289999999</v>
      </c>
      <c r="R40" s="89">
        <v>1797.381443</v>
      </c>
      <c r="S40" s="24">
        <v>1563.0180029999999</v>
      </c>
      <c r="T40" s="24">
        <v>1829.884354</v>
      </c>
      <c r="U40" s="24">
        <f>'Feijão Total'!E39</f>
        <v>1461.0000000000002</v>
      </c>
      <c r="V40" s="24">
        <v>1688.755396</v>
      </c>
      <c r="W40" s="89">
        <f>'Feijão Total'!F39</f>
        <v>1371.9866156787762</v>
      </c>
      <c r="X40" s="79">
        <f t="shared" si="4"/>
        <v>-18.8</v>
      </c>
      <c r="Y40" s="79">
        <f t="shared" si="5"/>
        <v>-6.1</v>
      </c>
      <c r="Z40" s="90"/>
      <c r="AA40" s="56" t="s">
        <v>110</v>
      </c>
      <c r="AB40" s="9">
        <v>102.9</v>
      </c>
      <c r="AC40" s="9">
        <v>90.7</v>
      </c>
      <c r="AD40" s="79">
        <v>122</v>
      </c>
      <c r="AE40" s="9">
        <v>95.5</v>
      </c>
      <c r="AF40" s="9">
        <v>107.6</v>
      </c>
      <c r="AG40" s="9">
        <f>'Feijão Total'!H39</f>
        <v>84.9</v>
      </c>
      <c r="AH40" s="9">
        <v>93.9</v>
      </c>
      <c r="AI40" s="79">
        <f>'Feijão Total'!I39</f>
        <v>71.8</v>
      </c>
      <c r="AJ40" s="79">
        <f t="shared" si="6"/>
        <v>-23.5</v>
      </c>
      <c r="AK40" s="79">
        <f t="shared" si="7"/>
        <v>-15.4</v>
      </c>
      <c r="AL40" s="79">
        <f t="shared" si="8"/>
        <v>-22.100000000000009</v>
      </c>
      <c r="AM40" s="79">
        <f t="shared" si="9"/>
        <v>-13.100000000000009</v>
      </c>
      <c r="AN40" s="22"/>
      <c r="AO40" s="22"/>
      <c r="AP40" s="22"/>
      <c r="AQ40" s="22"/>
    </row>
    <row r="41" spans="1:43" ht="15.6" customHeight="1" x14ac:dyDescent="0.2">
      <c r="A41" s="100" t="s">
        <v>111</v>
      </c>
      <c r="B41" s="101">
        <v>1743.6</v>
      </c>
      <c r="C41" s="101">
        <v>1637.6</v>
      </c>
      <c r="D41" s="101">
        <v>1504.5</v>
      </c>
      <c r="E41" s="101">
        <v>1658.9</v>
      </c>
      <c r="F41" s="101">
        <v>1699.5</v>
      </c>
      <c r="G41" s="101">
        <f>'Feijão Total'!B40</f>
        <v>1558.1</v>
      </c>
      <c r="H41" s="101">
        <v>1587.3</v>
      </c>
      <c r="I41" s="101">
        <f>'Feijão Total'!C40</f>
        <v>1525.0000000000002</v>
      </c>
      <c r="J41" s="101">
        <f t="shared" si="0"/>
        <v>-3.9</v>
      </c>
      <c r="K41" s="101">
        <f t="shared" si="1"/>
        <v>-10.3</v>
      </c>
      <c r="L41" s="101">
        <f t="shared" si="2"/>
        <v>-62.299999999999727</v>
      </c>
      <c r="M41" s="101">
        <f t="shared" si="3"/>
        <v>-33.099999999999682</v>
      </c>
      <c r="N41" s="85"/>
      <c r="O41" s="92" t="s">
        <v>111</v>
      </c>
      <c r="P41" s="93">
        <v>431.11229600000001</v>
      </c>
      <c r="Q41" s="93">
        <v>436.954995</v>
      </c>
      <c r="R41" s="93">
        <v>276.17633799999999</v>
      </c>
      <c r="S41" s="93">
        <v>488.164265</v>
      </c>
      <c r="T41" s="93">
        <v>423.170344</v>
      </c>
      <c r="U41" s="93">
        <f>'Feijão Total'!E40</f>
        <v>446.90899172068549</v>
      </c>
      <c r="V41" s="93">
        <v>542.970642</v>
      </c>
      <c r="W41" s="93">
        <f>'Feijão Total'!F40</f>
        <v>549.89685245901626</v>
      </c>
      <c r="X41" s="94">
        <f t="shared" si="4"/>
        <v>1.3</v>
      </c>
      <c r="Y41" s="94">
        <f t="shared" si="5"/>
        <v>23</v>
      </c>
      <c r="Z41" s="87"/>
      <c r="AA41" s="100" t="s">
        <v>111</v>
      </c>
      <c r="AB41" s="101">
        <v>751.6</v>
      </c>
      <c r="AC41" s="101">
        <v>715.4</v>
      </c>
      <c r="AD41" s="101">
        <v>415.5</v>
      </c>
      <c r="AE41" s="101">
        <v>809.7</v>
      </c>
      <c r="AF41" s="101">
        <v>719.3</v>
      </c>
      <c r="AG41" s="101">
        <f>'Feijão Total'!H40</f>
        <v>696.2</v>
      </c>
      <c r="AH41" s="101">
        <v>862</v>
      </c>
      <c r="AI41" s="101">
        <f>'Feijão Total'!I40</f>
        <v>838.59999999999991</v>
      </c>
      <c r="AJ41" s="101">
        <f t="shared" si="6"/>
        <v>-2.7</v>
      </c>
      <c r="AK41" s="101">
        <f t="shared" si="7"/>
        <v>20.5</v>
      </c>
      <c r="AL41" s="101">
        <f t="shared" si="8"/>
        <v>-23.400000000000091</v>
      </c>
      <c r="AM41" s="101">
        <f t="shared" si="9"/>
        <v>142.39999999999986</v>
      </c>
      <c r="AN41" s="22"/>
      <c r="AO41" s="22"/>
      <c r="AP41" s="22"/>
      <c r="AQ41" s="22"/>
    </row>
    <row r="42" spans="1:43" ht="15.6" customHeight="1" x14ac:dyDescent="0.2">
      <c r="A42" s="103" t="s">
        <v>112</v>
      </c>
      <c r="B42" s="104">
        <v>1622</v>
      </c>
      <c r="C42" s="104">
        <v>1386.6</v>
      </c>
      <c r="D42" s="104">
        <v>1332.99</v>
      </c>
      <c r="E42" s="104">
        <v>1521.4</v>
      </c>
      <c r="F42" s="104">
        <v>1472.2</v>
      </c>
      <c r="G42" s="104">
        <f>'Feijão Total'!B41</f>
        <v>1365.3000000000002</v>
      </c>
      <c r="H42" s="104">
        <v>1339.7</v>
      </c>
      <c r="I42" s="104">
        <f>'Feijão Total'!C41</f>
        <v>1293.3000000000002</v>
      </c>
      <c r="J42" s="104">
        <f t="shared" si="0"/>
        <v>-3.5</v>
      </c>
      <c r="K42" s="104">
        <f t="shared" si="1"/>
        <v>-12.2</v>
      </c>
      <c r="L42" s="104">
        <f t="shared" si="2"/>
        <v>-46.399999999999864</v>
      </c>
      <c r="M42" s="104">
        <f t="shared" si="3"/>
        <v>-72</v>
      </c>
      <c r="N42" s="85"/>
      <c r="O42" s="92" t="s">
        <v>112</v>
      </c>
      <c r="P42" s="93">
        <v>1665.8773120000001</v>
      </c>
      <c r="Q42" s="93">
        <v>1799.209433</v>
      </c>
      <c r="R42" s="93">
        <v>1573.6442509999999</v>
      </c>
      <c r="S42" s="93">
        <v>1702.1858159999999</v>
      </c>
      <c r="T42" s="93">
        <v>1628.0438799999999</v>
      </c>
      <c r="U42" s="93">
        <f>'Feijão Total'!E41</f>
        <v>1609.603896579506</v>
      </c>
      <c r="V42" s="93">
        <v>1673.051653</v>
      </c>
      <c r="W42" s="93">
        <f>'Feijão Total'!F41</f>
        <v>1776.7674166859967</v>
      </c>
      <c r="X42" s="94">
        <f t="shared" si="4"/>
        <v>6.2</v>
      </c>
      <c r="Y42" s="94">
        <f t="shared" si="5"/>
        <v>10.4</v>
      </c>
      <c r="Z42" s="87"/>
      <c r="AA42" s="103" t="s">
        <v>112</v>
      </c>
      <c r="AB42" s="104">
        <v>2702.1</v>
      </c>
      <c r="AC42" s="104">
        <v>2494.8000000000002</v>
      </c>
      <c r="AD42" s="104">
        <v>2097.4</v>
      </c>
      <c r="AE42" s="104">
        <v>2589.8000000000002</v>
      </c>
      <c r="AF42" s="104">
        <v>2396.8000000000002</v>
      </c>
      <c r="AG42" s="104">
        <f>'Feijão Total'!H41</f>
        <v>2197.6</v>
      </c>
      <c r="AH42" s="104">
        <v>2241.4</v>
      </c>
      <c r="AI42" s="104">
        <f>'Feijão Total'!I41</f>
        <v>2298</v>
      </c>
      <c r="AJ42" s="104">
        <f t="shared" si="6"/>
        <v>2.5</v>
      </c>
      <c r="AK42" s="104">
        <f t="shared" si="7"/>
        <v>4.5999999999999996</v>
      </c>
      <c r="AL42" s="104">
        <f t="shared" si="8"/>
        <v>56.599999999999909</v>
      </c>
      <c r="AM42" s="104">
        <f t="shared" si="9"/>
        <v>100.40000000000009</v>
      </c>
      <c r="AN42" s="22"/>
      <c r="AO42" s="22"/>
      <c r="AP42" s="22"/>
      <c r="AQ42" s="22"/>
    </row>
    <row r="43" spans="1:43" ht="15.6" customHeight="1" x14ac:dyDescent="0.2">
      <c r="A43" s="98" t="s">
        <v>58</v>
      </c>
      <c r="B43" s="63">
        <v>3365.6</v>
      </c>
      <c r="C43" s="63">
        <v>3024.2</v>
      </c>
      <c r="D43" s="63">
        <v>2837.49</v>
      </c>
      <c r="E43" s="63">
        <v>3180.3</v>
      </c>
      <c r="F43" s="63">
        <v>3171.7</v>
      </c>
      <c r="G43" s="63">
        <f>'Feijão Total'!B42</f>
        <v>2923.4</v>
      </c>
      <c r="H43" s="63">
        <v>2927</v>
      </c>
      <c r="I43" s="63">
        <f>'Feijão Total'!C42</f>
        <v>2818.3</v>
      </c>
      <c r="J43" s="63">
        <f t="shared" si="0"/>
        <v>-3.7</v>
      </c>
      <c r="K43" s="63">
        <f t="shared" si="1"/>
        <v>-11.1</v>
      </c>
      <c r="L43" s="63">
        <f t="shared" si="2"/>
        <v>-108.69999999999982</v>
      </c>
      <c r="M43" s="63">
        <f t="shared" si="3"/>
        <v>-105.09999999999991</v>
      </c>
      <c r="N43" s="85"/>
      <c r="O43" s="100" t="s">
        <v>58</v>
      </c>
      <c r="P43" s="102">
        <v>1026.1886139999999</v>
      </c>
      <c r="Q43" s="102">
        <v>1061.5505920000001</v>
      </c>
      <c r="R43" s="102">
        <v>885.69804699999997</v>
      </c>
      <c r="S43" s="102">
        <v>1068.930981</v>
      </c>
      <c r="T43" s="102">
        <v>982.43345799999997</v>
      </c>
      <c r="U43" s="102">
        <f>'Feijão Total'!E42</f>
        <v>989.91622768009836</v>
      </c>
      <c r="V43" s="102">
        <v>1060.213393</v>
      </c>
      <c r="W43" s="102">
        <f>'Feijão Total'!F42</f>
        <v>1112.8999751623319</v>
      </c>
      <c r="X43" s="101">
        <f t="shared" si="4"/>
        <v>5</v>
      </c>
      <c r="Y43" s="101">
        <f t="shared" si="5"/>
        <v>12.4</v>
      </c>
      <c r="Z43" s="87"/>
      <c r="AA43" s="98" t="s">
        <v>58</v>
      </c>
      <c r="AB43" s="63">
        <v>3453.7</v>
      </c>
      <c r="AC43" s="63">
        <v>3210.2</v>
      </c>
      <c r="AD43" s="63">
        <v>2512.9</v>
      </c>
      <c r="AE43" s="63">
        <v>3399.5</v>
      </c>
      <c r="AF43" s="63">
        <v>3116.1</v>
      </c>
      <c r="AG43" s="63">
        <f>'Feijão Total'!H42</f>
        <v>2893.8</v>
      </c>
      <c r="AH43" s="63">
        <v>3103.4</v>
      </c>
      <c r="AI43" s="63">
        <f>'Feijão Total'!I42</f>
        <v>3136.6</v>
      </c>
      <c r="AJ43" s="63">
        <f t="shared" si="6"/>
        <v>1.1000000000000001</v>
      </c>
      <c r="AK43" s="63">
        <f t="shared" si="7"/>
        <v>8.4</v>
      </c>
      <c r="AL43" s="63">
        <f t="shared" si="8"/>
        <v>33.199999999999818</v>
      </c>
      <c r="AM43" s="63">
        <f t="shared" si="9"/>
        <v>242.79999999999973</v>
      </c>
      <c r="AN43" s="22"/>
      <c r="AO43" s="22"/>
      <c r="AP43" s="22"/>
      <c r="AQ43" s="22"/>
    </row>
    <row r="44" spans="1:43" ht="15.6" customHeight="1" x14ac:dyDescent="0.2">
      <c r="A44" s="17" t="e">
        <f>#REF!</f>
        <v>#REF!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17" t="s">
        <v>5</v>
      </c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17" t="s">
        <v>5</v>
      </c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</row>
    <row r="45" spans="1:43" ht="15.6" customHeight="1" x14ac:dyDescent="0.2">
      <c r="A45" s="17" t="e">
        <f>#REF!</f>
        <v>#REF!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17" t="e">
        <f>#REF!</f>
        <v>#REF!</v>
      </c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17" t="e">
        <f>#REF!</f>
        <v>#REF!</v>
      </c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</row>
    <row r="46" spans="1:43" ht="20.100000000000001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</row>
    <row r="47" spans="1:43" ht="20.100000000000001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</row>
    <row r="48" spans="1:43" ht="20.100000000000001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</row>
    <row r="49" spans="1:43" ht="20.100000000000001" customHeight="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</row>
    <row r="50" spans="1:43" ht="20.100000000000001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</row>
    <row r="51" spans="1:43" ht="20.100000000000001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</row>
    <row r="52" spans="1:43" ht="20.100000000000001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</row>
    <row r="53" spans="1:43" ht="15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</row>
    <row r="54" spans="1:43" ht="15" customHeight="1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</row>
    <row r="55" spans="1:43" ht="15" customHeight="1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</row>
    <row r="56" spans="1:43" ht="15" customHeight="1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</row>
    <row r="57" spans="1:43" ht="19.5" customHeight="1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</row>
    <row r="58" spans="1:43" ht="19.5" customHeight="1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</row>
    <row r="59" spans="1:43" ht="19.5" customHeight="1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</row>
    <row r="60" spans="1:43" ht="15" customHeight="1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</row>
    <row r="61" spans="1:43" ht="15" customHeight="1" x14ac:dyDescent="0.2"/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hidden="1" customHeight="1" x14ac:dyDescent="0.2"/>
    <row r="72" ht="15" hidden="1" customHeight="1" x14ac:dyDescent="0.2"/>
    <row r="73" ht="15" hidden="1" customHeight="1" x14ac:dyDescent="0.2"/>
    <row r="74" ht="15" hidden="1" customHeight="1" x14ac:dyDescent="0.2"/>
    <row r="75" ht="15" hidden="1" customHeight="1" x14ac:dyDescent="0.2"/>
    <row r="76" ht="15" hidden="1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hidden="1" customHeight="1" x14ac:dyDescent="0.2"/>
    <row r="86" ht="15" hidden="1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9.5" customHeight="1" x14ac:dyDescent="0.2"/>
    <row r="110" ht="19.5" customHeight="1" x14ac:dyDescent="0.2"/>
    <row r="111" ht="19.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hidden="1" customHeight="1" x14ac:dyDescent="0.2"/>
    <row r="124" ht="15" hidden="1" customHeight="1" x14ac:dyDescent="0.2"/>
    <row r="125" ht="15" hidden="1" customHeight="1" x14ac:dyDescent="0.2"/>
    <row r="126" ht="15" hidden="1" customHeight="1" x14ac:dyDescent="0.2"/>
    <row r="127" ht="15" hidden="1" customHeight="1" x14ac:dyDescent="0.2"/>
    <row r="128" ht="15" hidden="1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hidden="1" customHeight="1" x14ac:dyDescent="0.2"/>
    <row r="138" ht="15" hidden="1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</sheetData>
  <mergeCells count="45">
    <mergeCell ref="A1:I1"/>
    <mergeCell ref="A2:M2"/>
    <mergeCell ref="O2:Y2"/>
    <mergeCell ref="AA2:AM2"/>
    <mergeCell ref="A3:M3"/>
    <mergeCell ref="O3:Y3"/>
    <mergeCell ref="AA3:AM3"/>
    <mergeCell ref="A4:M4"/>
    <mergeCell ref="O4:Y4"/>
    <mergeCell ref="AA4:AM4"/>
    <mergeCell ref="A5:A8"/>
    <mergeCell ref="B5:M5"/>
    <mergeCell ref="O5:O8"/>
    <mergeCell ref="P5:Y5"/>
    <mergeCell ref="AA5:AA8"/>
    <mergeCell ref="AB5:AM5"/>
    <mergeCell ref="H6:I6"/>
    <mergeCell ref="J6:M6"/>
    <mergeCell ref="V6:W6"/>
    <mergeCell ref="X6:Y6"/>
    <mergeCell ref="AH6:AI6"/>
    <mergeCell ref="AJ6:AM6"/>
    <mergeCell ref="B7:B8"/>
    <mergeCell ref="C7:C8"/>
    <mergeCell ref="D7:D8"/>
    <mergeCell ref="E7:E8"/>
    <mergeCell ref="F7:F8"/>
    <mergeCell ref="G7:G8"/>
    <mergeCell ref="J7:K7"/>
    <mergeCell ref="L7:M7"/>
    <mergeCell ref="P7:P8"/>
    <mergeCell ref="Q7:Q8"/>
    <mergeCell ref="R7:R8"/>
    <mergeCell ref="S7:S8"/>
    <mergeCell ref="T7:T8"/>
    <mergeCell ref="U7:U8"/>
    <mergeCell ref="X7:Y7"/>
    <mergeCell ref="AB7:AB8"/>
    <mergeCell ref="AJ7:AK7"/>
    <mergeCell ref="AL7:AM7"/>
    <mergeCell ref="AC7:AC8"/>
    <mergeCell ref="AD7:AD8"/>
    <mergeCell ref="AE7:AE8"/>
    <mergeCell ref="AF7:AF8"/>
    <mergeCell ref="AG7:AG8"/>
  </mergeCells>
  <printOptions gridLines="1" gridLinesSet="0"/>
  <pageMargins left="0.51180599999999998" right="0.39375000000000004" top="0.98402800000000012" bottom="0.98402800000000012" header="0.5" footer="0.5"/>
  <pageSetup paperSize="9" orientation="portrait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44"/>
  <sheetViews>
    <sheetView zoomScale="90" zoomScaleNormal="90" workbookViewId="0">
      <selection sqref="A1:J44"/>
    </sheetView>
  </sheetViews>
  <sheetFormatPr defaultColWidth="11.42578125" defaultRowHeight="20.100000000000001" customHeight="1" x14ac:dyDescent="0.2"/>
  <cols>
    <col min="1" max="1" width="19.140625" style="66" customWidth="1"/>
    <col min="2" max="3" width="11.28515625" style="66" customWidth="1"/>
    <col min="4" max="4" width="7.85546875" style="66" customWidth="1"/>
    <col min="5" max="6" width="11.28515625" style="66" customWidth="1"/>
    <col min="7" max="7" width="7.85546875" style="66" customWidth="1"/>
    <col min="8" max="9" width="11.28515625" style="66" customWidth="1"/>
    <col min="10" max="16" width="7.85546875" style="66" customWidth="1"/>
    <col min="17" max="242" width="11.42578125" style="66" customWidth="1"/>
  </cols>
  <sheetData>
    <row r="1" spans="1:16" ht="33.75" customHeight="1" x14ac:dyDescent="0.2">
      <c r="A1" s="691"/>
      <c r="B1" s="691"/>
      <c r="C1" s="691"/>
      <c r="D1" s="691"/>
      <c r="E1" s="691"/>
      <c r="F1" s="691"/>
      <c r="G1" s="691"/>
      <c r="H1" s="691"/>
      <c r="I1" s="691"/>
      <c r="J1" s="691"/>
      <c r="K1" s="67"/>
      <c r="L1" s="67"/>
      <c r="M1" s="67"/>
      <c r="N1" s="67"/>
      <c r="O1" s="67"/>
      <c r="P1" s="67"/>
    </row>
    <row r="2" spans="1:16" ht="15.6" customHeight="1" x14ac:dyDescent="0.2">
      <c r="A2" s="691"/>
      <c r="B2" s="691"/>
      <c r="C2" s="691"/>
      <c r="D2" s="691"/>
      <c r="E2" s="691"/>
      <c r="F2" s="691"/>
      <c r="G2" s="691"/>
      <c r="H2" s="691"/>
      <c r="I2" s="691"/>
      <c r="J2" s="691"/>
      <c r="K2" s="67"/>
      <c r="L2" s="67"/>
      <c r="M2" s="67"/>
      <c r="N2" s="67"/>
      <c r="O2" s="67"/>
      <c r="P2" s="67"/>
    </row>
    <row r="3" spans="1:16" ht="15.6" customHeight="1" x14ac:dyDescent="0.2">
      <c r="A3" s="691"/>
      <c r="B3" s="691"/>
      <c r="C3" s="691"/>
      <c r="D3" s="691"/>
      <c r="E3" s="691"/>
      <c r="F3" s="691"/>
      <c r="G3" s="691"/>
      <c r="H3" s="691"/>
      <c r="I3" s="691"/>
      <c r="J3" s="691"/>
      <c r="K3" s="67"/>
      <c r="L3" s="67"/>
      <c r="M3" s="67"/>
      <c r="N3" s="67"/>
      <c r="O3" s="67"/>
      <c r="P3" s="67"/>
    </row>
    <row r="4" spans="1:16" ht="22.15" customHeight="1" x14ac:dyDescent="0.2">
      <c r="A4" s="691"/>
      <c r="B4" s="691"/>
      <c r="C4" s="691"/>
      <c r="D4" s="691"/>
      <c r="E4" s="691"/>
      <c r="F4" s="691"/>
      <c r="G4" s="691"/>
      <c r="H4" s="691"/>
      <c r="I4" s="691"/>
      <c r="J4" s="691"/>
      <c r="K4" s="67"/>
      <c r="L4" s="67"/>
      <c r="M4" s="67"/>
      <c r="N4" s="67"/>
      <c r="O4" s="67"/>
      <c r="P4" s="67"/>
    </row>
    <row r="5" spans="1:16" ht="20.100000000000001" customHeight="1" x14ac:dyDescent="0.2">
      <c r="A5" s="692" t="s">
        <v>65</v>
      </c>
      <c r="B5" s="694" t="s">
        <v>66</v>
      </c>
      <c r="C5" s="694"/>
      <c r="D5" s="694"/>
      <c r="E5" s="692" t="s">
        <v>67</v>
      </c>
      <c r="F5" s="692"/>
      <c r="G5" s="692"/>
      <c r="H5" s="694" t="s">
        <v>68</v>
      </c>
      <c r="I5" s="694"/>
      <c r="J5" s="694"/>
      <c r="K5" s="108"/>
      <c r="L5" s="108"/>
      <c r="M5" s="108"/>
      <c r="N5" s="108"/>
      <c r="O5" s="108"/>
      <c r="P5" s="108"/>
    </row>
    <row r="6" spans="1:16" ht="20.100000000000001" customHeight="1" x14ac:dyDescent="0.2">
      <c r="A6" s="692"/>
      <c r="B6" s="107" t="s">
        <v>2</v>
      </c>
      <c r="C6" s="107" t="s">
        <v>4</v>
      </c>
      <c r="D6" s="107" t="s">
        <v>69</v>
      </c>
      <c r="E6" s="107" t="s">
        <v>2</v>
      </c>
      <c r="F6" s="107" t="s">
        <v>4</v>
      </c>
      <c r="G6" s="107" t="s">
        <v>69</v>
      </c>
      <c r="H6" s="107" t="s">
        <v>2</v>
      </c>
      <c r="I6" s="107" t="s">
        <v>4</v>
      </c>
      <c r="J6" s="107" t="s">
        <v>69</v>
      </c>
      <c r="K6" s="68"/>
      <c r="L6" s="68"/>
      <c r="M6" s="68"/>
      <c r="N6" s="68"/>
      <c r="O6" s="68"/>
      <c r="P6" s="68"/>
    </row>
    <row r="7" spans="1:16" ht="20.100000000000001" customHeight="1" x14ac:dyDescent="0.2">
      <c r="A7" s="692"/>
      <c r="B7" s="107" t="s">
        <v>70</v>
      </c>
      <c r="C7" s="107" t="s">
        <v>71</v>
      </c>
      <c r="D7" s="107" t="s">
        <v>72</v>
      </c>
      <c r="E7" s="107" t="s">
        <v>73</v>
      </c>
      <c r="F7" s="107" t="s">
        <v>74</v>
      </c>
      <c r="G7" s="107" t="s">
        <v>75</v>
      </c>
      <c r="H7" s="107" t="s">
        <v>76</v>
      </c>
      <c r="I7" s="107" t="s">
        <v>77</v>
      </c>
      <c r="J7" s="107" t="s">
        <v>78</v>
      </c>
      <c r="K7" s="68"/>
      <c r="L7" s="68"/>
      <c r="M7" s="68"/>
      <c r="N7" s="68"/>
      <c r="O7" s="68"/>
      <c r="P7" s="68"/>
    </row>
    <row r="8" spans="1:16" ht="15.6" hidden="1" customHeight="1" x14ac:dyDescent="0.2">
      <c r="A8" s="139" t="s">
        <v>79</v>
      </c>
      <c r="B8" s="140">
        <v>0</v>
      </c>
      <c r="C8" s="140">
        <v>0</v>
      </c>
      <c r="D8" s="140">
        <v>0</v>
      </c>
      <c r="E8" s="141">
        <v>0</v>
      </c>
      <c r="F8" s="141">
        <v>0</v>
      </c>
      <c r="G8" s="140">
        <v>0</v>
      </c>
      <c r="H8" s="140">
        <v>0</v>
      </c>
      <c r="I8" s="140">
        <v>0</v>
      </c>
      <c r="J8" s="140">
        <v>0</v>
      </c>
      <c r="K8" s="116"/>
      <c r="L8" s="116"/>
      <c r="M8" s="116"/>
      <c r="N8" s="116"/>
      <c r="O8" s="116"/>
      <c r="P8" s="116"/>
    </row>
    <row r="9" spans="1:16" ht="15.6" hidden="1" customHeight="1" x14ac:dyDescent="0.2">
      <c r="A9" s="143" t="s">
        <v>80</v>
      </c>
      <c r="B9" s="70">
        <v>0</v>
      </c>
      <c r="C9" s="70">
        <v>0</v>
      </c>
      <c r="D9" s="69">
        <v>0</v>
      </c>
      <c r="E9" s="145">
        <v>0</v>
      </c>
      <c r="F9" s="145">
        <v>0</v>
      </c>
      <c r="G9" s="144">
        <v>0</v>
      </c>
      <c r="H9" s="70">
        <v>0</v>
      </c>
      <c r="I9" s="70">
        <v>0</v>
      </c>
      <c r="J9" s="70">
        <v>0</v>
      </c>
      <c r="K9" s="123"/>
      <c r="L9" s="123"/>
      <c r="M9" s="116"/>
      <c r="N9" s="123"/>
      <c r="O9" s="123"/>
      <c r="P9" s="123"/>
    </row>
    <row r="10" spans="1:16" ht="15.6" hidden="1" customHeight="1" x14ac:dyDescent="0.2">
      <c r="A10" s="143" t="s">
        <v>81</v>
      </c>
      <c r="B10" s="70">
        <v>0</v>
      </c>
      <c r="C10" s="70">
        <v>0</v>
      </c>
      <c r="D10" s="69">
        <v>0</v>
      </c>
      <c r="E10" s="145">
        <v>0</v>
      </c>
      <c r="F10" s="145">
        <v>0</v>
      </c>
      <c r="G10" s="144">
        <v>0</v>
      </c>
      <c r="H10" s="70">
        <v>0</v>
      </c>
      <c r="I10" s="70">
        <v>0</v>
      </c>
      <c r="J10" s="70">
        <v>0</v>
      </c>
      <c r="K10" s="123"/>
      <c r="L10" s="123"/>
      <c r="M10" s="116"/>
      <c r="N10" s="123"/>
      <c r="O10" s="123"/>
      <c r="P10" s="123"/>
    </row>
    <row r="11" spans="1:16" ht="15.6" hidden="1" customHeight="1" x14ac:dyDescent="0.2">
      <c r="A11" s="143" t="s">
        <v>82</v>
      </c>
      <c r="B11" s="70">
        <v>0</v>
      </c>
      <c r="C11" s="70">
        <v>0</v>
      </c>
      <c r="D11" s="69">
        <v>0</v>
      </c>
      <c r="E11" s="145">
        <v>0</v>
      </c>
      <c r="F11" s="145">
        <v>0</v>
      </c>
      <c r="G11" s="144">
        <v>0</v>
      </c>
      <c r="H11" s="70">
        <v>0</v>
      </c>
      <c r="I11" s="70">
        <v>0</v>
      </c>
      <c r="J11" s="70">
        <v>0</v>
      </c>
      <c r="K11" s="123"/>
      <c r="L11" s="123"/>
      <c r="M11" s="116"/>
      <c r="N11" s="123"/>
      <c r="O11" s="123"/>
      <c r="P11" s="123"/>
    </row>
    <row r="12" spans="1:16" ht="15.6" hidden="1" customHeight="1" x14ac:dyDescent="0.2">
      <c r="A12" s="143" t="s">
        <v>83</v>
      </c>
      <c r="B12" s="70">
        <v>0</v>
      </c>
      <c r="C12" s="70">
        <v>0</v>
      </c>
      <c r="D12" s="69">
        <v>0</v>
      </c>
      <c r="E12" s="145">
        <v>0</v>
      </c>
      <c r="F12" s="145">
        <v>0</v>
      </c>
      <c r="G12" s="144">
        <v>0</v>
      </c>
      <c r="H12" s="70">
        <v>0</v>
      </c>
      <c r="I12" s="70">
        <v>0</v>
      </c>
      <c r="J12" s="70">
        <v>0</v>
      </c>
      <c r="K12" s="123"/>
      <c r="L12" s="123"/>
      <c r="M12" s="116"/>
      <c r="N12" s="123"/>
      <c r="O12" s="123"/>
      <c r="P12" s="123"/>
    </row>
    <row r="13" spans="1:16" ht="15.6" hidden="1" customHeight="1" x14ac:dyDescent="0.2">
      <c r="A13" s="143" t="s">
        <v>84</v>
      </c>
      <c r="B13" s="70">
        <v>0</v>
      </c>
      <c r="C13" s="70">
        <v>0</v>
      </c>
      <c r="D13" s="69">
        <v>0</v>
      </c>
      <c r="E13" s="145">
        <v>0</v>
      </c>
      <c r="F13" s="145">
        <v>0</v>
      </c>
      <c r="G13" s="144">
        <v>0</v>
      </c>
      <c r="H13" s="70">
        <v>0</v>
      </c>
      <c r="I13" s="70">
        <v>0</v>
      </c>
      <c r="J13" s="70">
        <v>0</v>
      </c>
      <c r="K13" s="123"/>
      <c r="L13" s="123"/>
      <c r="M13" s="116"/>
      <c r="N13" s="123"/>
      <c r="O13" s="123"/>
      <c r="P13" s="123"/>
    </row>
    <row r="14" spans="1:16" ht="15.6" hidden="1" customHeight="1" x14ac:dyDescent="0.2">
      <c r="A14" s="143" t="s">
        <v>85</v>
      </c>
      <c r="B14" s="70">
        <v>0</v>
      </c>
      <c r="C14" s="70">
        <v>0</v>
      </c>
      <c r="D14" s="69">
        <v>0</v>
      </c>
      <c r="E14" s="145">
        <v>0</v>
      </c>
      <c r="F14" s="145">
        <v>0</v>
      </c>
      <c r="G14" s="144">
        <v>0</v>
      </c>
      <c r="H14" s="70">
        <v>0</v>
      </c>
      <c r="I14" s="70">
        <v>0</v>
      </c>
      <c r="J14" s="70">
        <v>0</v>
      </c>
      <c r="K14" s="123"/>
      <c r="L14" s="123"/>
      <c r="M14" s="116"/>
      <c r="N14" s="123"/>
      <c r="O14" s="123"/>
      <c r="P14" s="123"/>
    </row>
    <row r="15" spans="1:16" ht="15.6" hidden="1" customHeight="1" x14ac:dyDescent="0.2">
      <c r="A15" s="143" t="s">
        <v>86</v>
      </c>
      <c r="B15" s="70">
        <v>0</v>
      </c>
      <c r="C15" s="70">
        <v>0</v>
      </c>
      <c r="D15" s="69">
        <v>0</v>
      </c>
      <c r="E15" s="145">
        <v>500</v>
      </c>
      <c r="F15" s="145">
        <v>500</v>
      </c>
      <c r="G15" s="144">
        <v>0</v>
      </c>
      <c r="H15" s="70">
        <v>0</v>
      </c>
      <c r="I15" s="70">
        <v>0</v>
      </c>
      <c r="J15" s="70">
        <v>0</v>
      </c>
      <c r="K15" s="123"/>
      <c r="L15" s="123"/>
      <c r="M15" s="116"/>
      <c r="N15" s="123"/>
      <c r="O15" s="123"/>
      <c r="P15" s="123"/>
    </row>
    <row r="16" spans="1:16" ht="15.6" hidden="1" customHeight="1" x14ac:dyDescent="0.2">
      <c r="A16" s="207" t="s">
        <v>87</v>
      </c>
      <c r="B16" s="69">
        <v>0</v>
      </c>
      <c r="C16" s="69">
        <v>0</v>
      </c>
      <c r="D16" s="69">
        <v>0</v>
      </c>
      <c r="E16" s="208">
        <v>0</v>
      </c>
      <c r="F16" s="208">
        <v>0</v>
      </c>
      <c r="G16" s="69">
        <v>0</v>
      </c>
      <c r="H16" s="69">
        <v>0</v>
      </c>
      <c r="I16" s="69">
        <v>0</v>
      </c>
      <c r="J16" s="69">
        <v>0</v>
      </c>
      <c r="K16" s="116"/>
      <c r="L16" s="116"/>
      <c r="M16" s="116"/>
      <c r="N16" s="116"/>
      <c r="O16" s="116"/>
      <c r="P16" s="116"/>
    </row>
    <row r="17" spans="1:16" ht="15.6" hidden="1" customHeight="1" x14ac:dyDescent="0.2">
      <c r="A17" s="143" t="s">
        <v>88</v>
      </c>
      <c r="B17" s="70">
        <v>0</v>
      </c>
      <c r="C17" s="70">
        <v>0</v>
      </c>
      <c r="D17" s="69">
        <v>0</v>
      </c>
      <c r="E17" s="145">
        <v>0</v>
      </c>
      <c r="F17" s="145">
        <v>0</v>
      </c>
      <c r="G17" s="144">
        <v>0</v>
      </c>
      <c r="H17" s="70">
        <v>0</v>
      </c>
      <c r="I17" s="70">
        <v>0</v>
      </c>
      <c r="J17" s="70">
        <v>0</v>
      </c>
      <c r="K17" s="123"/>
      <c r="L17" s="123"/>
      <c r="M17" s="116"/>
      <c r="N17" s="123"/>
      <c r="O17" s="123"/>
      <c r="P17" s="123"/>
    </row>
    <row r="18" spans="1:16" ht="15.6" hidden="1" customHeight="1" x14ac:dyDescent="0.2">
      <c r="A18" s="143" t="s">
        <v>89</v>
      </c>
      <c r="B18" s="70">
        <v>0</v>
      </c>
      <c r="C18" s="70">
        <v>0</v>
      </c>
      <c r="D18" s="69">
        <v>0</v>
      </c>
      <c r="E18" s="145">
        <v>0</v>
      </c>
      <c r="F18" s="145">
        <v>0</v>
      </c>
      <c r="G18" s="144">
        <v>0</v>
      </c>
      <c r="H18" s="70">
        <v>0</v>
      </c>
      <c r="I18" s="70">
        <v>0</v>
      </c>
      <c r="J18" s="70">
        <v>0</v>
      </c>
      <c r="K18" s="123"/>
      <c r="L18" s="123"/>
      <c r="M18" s="116"/>
      <c r="N18" s="123"/>
      <c r="O18" s="123"/>
      <c r="P18" s="123"/>
    </row>
    <row r="19" spans="1:16" ht="15.6" hidden="1" customHeight="1" x14ac:dyDescent="0.2">
      <c r="A19" s="143" t="s">
        <v>90</v>
      </c>
      <c r="B19" s="70">
        <v>0</v>
      </c>
      <c r="C19" s="70">
        <v>0</v>
      </c>
      <c r="D19" s="69">
        <v>0</v>
      </c>
      <c r="E19" s="145">
        <v>0</v>
      </c>
      <c r="F19" s="145">
        <v>0</v>
      </c>
      <c r="G19" s="144">
        <v>0</v>
      </c>
      <c r="H19" s="70">
        <v>0</v>
      </c>
      <c r="I19" s="70">
        <v>0</v>
      </c>
      <c r="J19" s="70">
        <v>0</v>
      </c>
      <c r="K19" s="123"/>
      <c r="L19" s="123"/>
      <c r="M19" s="116"/>
      <c r="N19" s="123"/>
      <c r="O19" s="123"/>
      <c r="P19" s="123"/>
    </row>
    <row r="20" spans="1:16" ht="15.6" hidden="1" customHeight="1" x14ac:dyDescent="0.2">
      <c r="A20" s="143" t="s">
        <v>91</v>
      </c>
      <c r="B20" s="70">
        <v>0</v>
      </c>
      <c r="C20" s="70">
        <v>0</v>
      </c>
      <c r="D20" s="69">
        <v>0</v>
      </c>
      <c r="E20" s="145">
        <v>0</v>
      </c>
      <c r="F20" s="145">
        <v>0</v>
      </c>
      <c r="G20" s="144">
        <v>0</v>
      </c>
      <c r="H20" s="70">
        <v>0</v>
      </c>
      <c r="I20" s="70">
        <v>0</v>
      </c>
      <c r="J20" s="70">
        <v>0</v>
      </c>
      <c r="K20" s="123"/>
      <c r="L20" s="123"/>
      <c r="M20" s="116"/>
      <c r="N20" s="123"/>
      <c r="O20" s="123"/>
      <c r="P20" s="123"/>
    </row>
    <row r="21" spans="1:16" ht="15.6" hidden="1" customHeight="1" x14ac:dyDescent="0.2">
      <c r="A21" s="143" t="s">
        <v>92</v>
      </c>
      <c r="B21" s="70">
        <v>0</v>
      </c>
      <c r="C21" s="70">
        <v>0</v>
      </c>
      <c r="D21" s="69">
        <v>0</v>
      </c>
      <c r="E21" s="145">
        <v>0</v>
      </c>
      <c r="F21" s="145">
        <v>0</v>
      </c>
      <c r="G21" s="144">
        <v>0</v>
      </c>
      <c r="H21" s="70">
        <v>0</v>
      </c>
      <c r="I21" s="70">
        <v>0</v>
      </c>
      <c r="J21" s="70">
        <v>0</v>
      </c>
      <c r="K21" s="123"/>
      <c r="L21" s="123"/>
      <c r="M21" s="116"/>
      <c r="N21" s="123"/>
      <c r="O21" s="123"/>
      <c r="P21" s="123"/>
    </row>
    <row r="22" spans="1:16" ht="15.6" hidden="1" customHeight="1" x14ac:dyDescent="0.2">
      <c r="A22" s="143" t="s">
        <v>93</v>
      </c>
      <c r="B22" s="70">
        <v>0</v>
      </c>
      <c r="C22" s="70">
        <v>0</v>
      </c>
      <c r="D22" s="69">
        <v>0</v>
      </c>
      <c r="E22" s="145">
        <v>0</v>
      </c>
      <c r="F22" s="145">
        <v>0</v>
      </c>
      <c r="G22" s="144">
        <v>0</v>
      </c>
      <c r="H22" s="70">
        <v>0</v>
      </c>
      <c r="I22" s="70">
        <v>0</v>
      </c>
      <c r="J22" s="70">
        <v>0</v>
      </c>
      <c r="K22" s="123"/>
      <c r="L22" s="123"/>
      <c r="M22" s="116"/>
      <c r="N22" s="123"/>
      <c r="O22" s="123"/>
      <c r="P22" s="123"/>
    </row>
    <row r="23" spans="1:16" ht="15.6" hidden="1" customHeight="1" x14ac:dyDescent="0.2">
      <c r="A23" s="143" t="s">
        <v>94</v>
      </c>
      <c r="B23" s="70">
        <v>0</v>
      </c>
      <c r="C23" s="70">
        <v>0</v>
      </c>
      <c r="D23" s="69">
        <v>0</v>
      </c>
      <c r="E23" s="145">
        <v>0</v>
      </c>
      <c r="F23" s="145">
        <v>0</v>
      </c>
      <c r="G23" s="144">
        <v>0</v>
      </c>
      <c r="H23" s="70">
        <v>0</v>
      </c>
      <c r="I23" s="70">
        <v>0</v>
      </c>
      <c r="J23" s="70">
        <v>0</v>
      </c>
      <c r="K23" s="123"/>
      <c r="L23" s="123"/>
      <c r="M23" s="116"/>
      <c r="N23" s="123"/>
      <c r="O23" s="123"/>
      <c r="P23" s="123"/>
    </row>
    <row r="24" spans="1:16" ht="15.6" hidden="1" customHeight="1" x14ac:dyDescent="0.2">
      <c r="A24" s="143" t="s">
        <v>95</v>
      </c>
      <c r="B24" s="70">
        <v>0</v>
      </c>
      <c r="C24" s="70">
        <v>0</v>
      </c>
      <c r="D24" s="69">
        <v>0</v>
      </c>
      <c r="E24" s="145">
        <v>0</v>
      </c>
      <c r="F24" s="145">
        <v>0</v>
      </c>
      <c r="G24" s="144">
        <v>0</v>
      </c>
      <c r="H24" s="70">
        <v>0</v>
      </c>
      <c r="I24" s="70">
        <v>0</v>
      </c>
      <c r="J24" s="70">
        <v>0</v>
      </c>
      <c r="K24" s="123"/>
      <c r="L24" s="123"/>
      <c r="M24" s="116"/>
      <c r="N24" s="123"/>
      <c r="O24" s="123"/>
      <c r="P24" s="123"/>
    </row>
    <row r="25" spans="1:16" ht="15.6" hidden="1" customHeight="1" x14ac:dyDescent="0.2">
      <c r="A25" s="147" t="s">
        <v>96</v>
      </c>
      <c r="B25" s="148">
        <v>0</v>
      </c>
      <c r="C25" s="148">
        <v>0</v>
      </c>
      <c r="D25" s="69">
        <v>0</v>
      </c>
      <c r="E25" s="149">
        <v>0</v>
      </c>
      <c r="F25" s="149">
        <v>0</v>
      </c>
      <c r="G25" s="150">
        <v>0</v>
      </c>
      <c r="H25" s="148">
        <v>0</v>
      </c>
      <c r="I25" s="148">
        <v>0</v>
      </c>
      <c r="J25" s="148">
        <v>0</v>
      </c>
      <c r="K25" s="123"/>
      <c r="L25" s="123"/>
      <c r="M25" s="116"/>
      <c r="N25" s="123"/>
      <c r="O25" s="123"/>
      <c r="P25" s="123"/>
    </row>
    <row r="26" spans="1:16" ht="15.6" customHeight="1" x14ac:dyDescent="0.2">
      <c r="A26" s="474" t="s">
        <v>97</v>
      </c>
      <c r="B26" s="494">
        <v>143.5</v>
      </c>
      <c r="C26" s="494">
        <v>117.6</v>
      </c>
      <c r="D26" s="616">
        <v>-18</v>
      </c>
      <c r="E26" s="495">
        <v>395.23693379790939</v>
      </c>
      <c r="F26" s="495">
        <v>523.38775510204084</v>
      </c>
      <c r="G26" s="494">
        <v>32.4</v>
      </c>
      <c r="H26" s="494">
        <v>56.7</v>
      </c>
      <c r="I26" s="494">
        <v>61.6</v>
      </c>
      <c r="J26" s="494">
        <v>8.6</v>
      </c>
      <c r="K26" s="116"/>
      <c r="L26" s="116"/>
      <c r="M26" s="116"/>
      <c r="N26" s="116"/>
      <c r="O26" s="116"/>
      <c r="P26" s="116"/>
    </row>
    <row r="27" spans="1:16" ht="15.6" customHeight="1" x14ac:dyDescent="0.2">
      <c r="A27" s="527" t="s">
        <v>98</v>
      </c>
      <c r="B27" s="500">
        <v>140.5</v>
      </c>
      <c r="C27" s="500">
        <v>114.6</v>
      </c>
      <c r="D27" s="498">
        <v>-18.399999999999999</v>
      </c>
      <c r="E27" s="499">
        <v>393</v>
      </c>
      <c r="F27" s="499">
        <v>524</v>
      </c>
      <c r="G27" s="498">
        <v>33.299999999999997</v>
      </c>
      <c r="H27" s="500">
        <v>55.2</v>
      </c>
      <c r="I27" s="500">
        <v>60.1</v>
      </c>
      <c r="J27" s="500">
        <v>8.9</v>
      </c>
      <c r="K27" s="123"/>
      <c r="L27" s="123"/>
      <c r="M27" s="116"/>
      <c r="N27" s="123"/>
      <c r="O27" s="123"/>
      <c r="P27" s="123"/>
    </row>
    <row r="28" spans="1:16" ht="15.6" hidden="1" customHeight="1" x14ac:dyDescent="0.2">
      <c r="A28" s="526" t="s">
        <v>99</v>
      </c>
      <c r="B28" s="500">
        <v>0</v>
      </c>
      <c r="C28" s="500">
        <v>0</v>
      </c>
      <c r="D28" s="498">
        <v>0</v>
      </c>
      <c r="E28" s="499">
        <v>0</v>
      </c>
      <c r="F28" s="499">
        <v>0</v>
      </c>
      <c r="G28" s="498">
        <v>0</v>
      </c>
      <c r="H28" s="500">
        <v>0</v>
      </c>
      <c r="I28" s="500">
        <v>0</v>
      </c>
      <c r="J28" s="500">
        <v>0</v>
      </c>
      <c r="K28" s="123"/>
      <c r="L28" s="123"/>
      <c r="M28" s="116"/>
      <c r="N28" s="123"/>
      <c r="O28" s="123"/>
      <c r="P28" s="123"/>
    </row>
    <row r="29" spans="1:16" ht="15.6" customHeight="1" x14ac:dyDescent="0.2">
      <c r="A29" s="526" t="s">
        <v>100</v>
      </c>
      <c r="B29" s="468">
        <v>3</v>
      </c>
      <c r="C29" s="468">
        <v>3</v>
      </c>
      <c r="D29" s="498">
        <v>0</v>
      </c>
      <c r="E29" s="499">
        <v>500</v>
      </c>
      <c r="F29" s="499">
        <v>500</v>
      </c>
      <c r="G29" s="498">
        <v>0</v>
      </c>
      <c r="H29" s="500">
        <v>1.5</v>
      </c>
      <c r="I29" s="500">
        <v>1.5</v>
      </c>
      <c r="J29" s="500">
        <v>0</v>
      </c>
      <c r="K29" s="123"/>
      <c r="L29" s="123"/>
      <c r="M29" s="116"/>
      <c r="N29" s="123"/>
      <c r="O29" s="123"/>
      <c r="P29" s="123"/>
    </row>
    <row r="30" spans="1:16" ht="15.6" hidden="1" customHeight="1" x14ac:dyDescent="0.2">
      <c r="A30" s="526" t="s">
        <v>101</v>
      </c>
      <c r="B30" s="500">
        <v>0</v>
      </c>
      <c r="C30" s="500">
        <v>0</v>
      </c>
      <c r="D30" s="498">
        <v>0</v>
      </c>
      <c r="E30" s="499">
        <v>0</v>
      </c>
      <c r="F30" s="499">
        <v>0</v>
      </c>
      <c r="G30" s="498">
        <v>0</v>
      </c>
      <c r="H30" s="500">
        <v>0</v>
      </c>
      <c r="I30" s="500">
        <v>0</v>
      </c>
      <c r="J30" s="500">
        <v>0</v>
      </c>
      <c r="K30" s="123"/>
      <c r="L30" s="123"/>
      <c r="M30" s="116"/>
      <c r="N30" s="123"/>
      <c r="O30" s="123"/>
      <c r="P30" s="123"/>
    </row>
    <row r="31" spans="1:16" ht="15.6" hidden="1" customHeight="1" x14ac:dyDescent="0.2">
      <c r="A31" s="528" t="s">
        <v>102</v>
      </c>
      <c r="B31" s="529">
        <v>0</v>
      </c>
      <c r="C31" s="529">
        <v>0</v>
      </c>
      <c r="D31" s="529">
        <v>0</v>
      </c>
      <c r="E31" s="530">
        <v>0</v>
      </c>
      <c r="F31" s="530">
        <v>0</v>
      </c>
      <c r="G31" s="529">
        <v>0</v>
      </c>
      <c r="H31" s="529">
        <v>0</v>
      </c>
      <c r="I31" s="529">
        <v>0</v>
      </c>
      <c r="J31" s="529">
        <v>0</v>
      </c>
      <c r="K31" s="116"/>
      <c r="L31" s="116"/>
      <c r="M31" s="116"/>
      <c r="N31" s="116"/>
      <c r="O31" s="116"/>
      <c r="P31" s="116"/>
    </row>
    <row r="32" spans="1:16" ht="15.6" hidden="1" customHeight="1" x14ac:dyDescent="0.2">
      <c r="A32" s="526" t="s">
        <v>103</v>
      </c>
      <c r="B32" s="500">
        <v>0</v>
      </c>
      <c r="C32" s="500">
        <v>0</v>
      </c>
      <c r="D32" s="529">
        <v>0</v>
      </c>
      <c r="E32" s="499">
        <v>0</v>
      </c>
      <c r="F32" s="499">
        <v>0</v>
      </c>
      <c r="G32" s="498">
        <v>0</v>
      </c>
      <c r="H32" s="500">
        <v>0</v>
      </c>
      <c r="I32" s="500">
        <v>0</v>
      </c>
      <c r="J32" s="500">
        <v>0</v>
      </c>
      <c r="K32" s="123"/>
      <c r="L32" s="123"/>
      <c r="M32" s="116"/>
      <c r="N32" s="123"/>
      <c r="O32" s="123"/>
      <c r="P32" s="123"/>
    </row>
    <row r="33" spans="1:16" ht="15.6" hidden="1" customHeight="1" x14ac:dyDescent="0.2">
      <c r="A33" s="526" t="s">
        <v>104</v>
      </c>
      <c r="B33" s="500">
        <v>0</v>
      </c>
      <c r="C33" s="500">
        <v>0</v>
      </c>
      <c r="D33" s="529">
        <v>0</v>
      </c>
      <c r="E33" s="499">
        <v>0</v>
      </c>
      <c r="F33" s="499">
        <v>0</v>
      </c>
      <c r="G33" s="498">
        <v>0</v>
      </c>
      <c r="H33" s="500">
        <v>0</v>
      </c>
      <c r="I33" s="500">
        <v>0</v>
      </c>
      <c r="J33" s="500">
        <v>0</v>
      </c>
      <c r="K33" s="123"/>
      <c r="L33" s="123"/>
      <c r="M33" s="116"/>
      <c r="N33" s="123"/>
      <c r="O33" s="123"/>
      <c r="P33" s="123"/>
    </row>
    <row r="34" spans="1:16" ht="15.6" hidden="1" customHeight="1" x14ac:dyDescent="0.2">
      <c r="A34" s="526" t="s">
        <v>105</v>
      </c>
      <c r="B34" s="500">
        <v>0</v>
      </c>
      <c r="C34" s="500">
        <v>0</v>
      </c>
      <c r="D34" s="529">
        <v>0</v>
      </c>
      <c r="E34" s="499">
        <v>0</v>
      </c>
      <c r="F34" s="499">
        <v>0</v>
      </c>
      <c r="G34" s="498">
        <v>0</v>
      </c>
      <c r="H34" s="500">
        <v>0</v>
      </c>
      <c r="I34" s="500">
        <v>0</v>
      </c>
      <c r="J34" s="500">
        <v>0</v>
      </c>
      <c r="K34" s="123"/>
      <c r="L34" s="123"/>
      <c r="M34" s="116"/>
      <c r="N34" s="123"/>
      <c r="O34" s="123"/>
      <c r="P34" s="123"/>
    </row>
    <row r="35" spans="1:16" ht="15.6" hidden="1" customHeight="1" x14ac:dyDescent="0.2">
      <c r="A35" s="526" t="s">
        <v>106</v>
      </c>
      <c r="B35" s="500">
        <v>0</v>
      </c>
      <c r="C35" s="500">
        <v>0</v>
      </c>
      <c r="D35" s="529">
        <v>0</v>
      </c>
      <c r="E35" s="499">
        <v>0</v>
      </c>
      <c r="F35" s="499">
        <v>0</v>
      </c>
      <c r="G35" s="498">
        <v>0</v>
      </c>
      <c r="H35" s="500">
        <v>0</v>
      </c>
      <c r="I35" s="500">
        <v>0</v>
      </c>
      <c r="J35" s="500">
        <v>0</v>
      </c>
      <c r="K35" s="123"/>
      <c r="L35" s="123"/>
      <c r="M35" s="116"/>
      <c r="N35" s="123"/>
      <c r="O35" s="123"/>
      <c r="P35" s="123"/>
    </row>
    <row r="36" spans="1:16" ht="15.6" hidden="1" customHeight="1" x14ac:dyDescent="0.2">
      <c r="A36" s="528" t="s">
        <v>107</v>
      </c>
      <c r="B36" s="529">
        <v>0</v>
      </c>
      <c r="C36" s="529">
        <v>0</v>
      </c>
      <c r="D36" s="529">
        <v>0</v>
      </c>
      <c r="E36" s="530">
        <v>0</v>
      </c>
      <c r="F36" s="530">
        <v>0</v>
      </c>
      <c r="G36" s="529">
        <v>0</v>
      </c>
      <c r="H36" s="529">
        <v>0</v>
      </c>
      <c r="I36" s="529">
        <v>0</v>
      </c>
      <c r="J36" s="529">
        <v>0</v>
      </c>
      <c r="K36" s="116"/>
      <c r="L36" s="116"/>
      <c r="M36" s="116"/>
      <c r="N36" s="116"/>
      <c r="O36" s="116"/>
      <c r="P36" s="116"/>
    </row>
    <row r="37" spans="1:16" ht="15.6" hidden="1" customHeight="1" x14ac:dyDescent="0.2">
      <c r="A37" s="526" t="s">
        <v>108</v>
      </c>
      <c r="B37" s="500">
        <v>0</v>
      </c>
      <c r="C37" s="500">
        <v>0</v>
      </c>
      <c r="D37" s="529">
        <v>0</v>
      </c>
      <c r="E37" s="499">
        <v>0</v>
      </c>
      <c r="F37" s="499">
        <v>0</v>
      </c>
      <c r="G37" s="498">
        <v>0</v>
      </c>
      <c r="H37" s="500">
        <v>0</v>
      </c>
      <c r="I37" s="500">
        <v>0</v>
      </c>
      <c r="J37" s="500">
        <v>0</v>
      </c>
      <c r="K37" s="123"/>
      <c r="L37" s="123"/>
      <c r="M37" s="116"/>
      <c r="N37" s="123"/>
      <c r="O37" s="123"/>
      <c r="P37" s="123"/>
    </row>
    <row r="38" spans="1:16" ht="15.6" hidden="1" customHeight="1" x14ac:dyDescent="0.2">
      <c r="A38" s="526" t="s">
        <v>109</v>
      </c>
      <c r="B38" s="500">
        <v>0</v>
      </c>
      <c r="C38" s="500">
        <v>0</v>
      </c>
      <c r="D38" s="529">
        <v>0</v>
      </c>
      <c r="E38" s="499">
        <v>0</v>
      </c>
      <c r="F38" s="499">
        <v>0</v>
      </c>
      <c r="G38" s="498">
        <v>0</v>
      </c>
      <c r="H38" s="500">
        <v>0</v>
      </c>
      <c r="I38" s="500">
        <v>0</v>
      </c>
      <c r="J38" s="500">
        <v>0</v>
      </c>
      <c r="K38" s="123"/>
      <c r="L38" s="123"/>
      <c r="M38" s="116"/>
      <c r="N38" s="123"/>
      <c r="O38" s="123"/>
      <c r="P38" s="123"/>
    </row>
    <row r="39" spans="1:16" ht="15.6" hidden="1" customHeight="1" x14ac:dyDescent="0.2">
      <c r="A39" s="526" t="s">
        <v>110</v>
      </c>
      <c r="B39" s="500">
        <v>0</v>
      </c>
      <c r="C39" s="500">
        <v>0</v>
      </c>
      <c r="D39" s="529">
        <v>0</v>
      </c>
      <c r="E39" s="499">
        <v>0</v>
      </c>
      <c r="F39" s="499">
        <v>0</v>
      </c>
      <c r="G39" s="498">
        <v>0</v>
      </c>
      <c r="H39" s="500">
        <v>0</v>
      </c>
      <c r="I39" s="500">
        <v>0</v>
      </c>
      <c r="J39" s="500">
        <v>0</v>
      </c>
      <c r="K39" s="123"/>
      <c r="L39" s="123"/>
      <c r="M39" s="116"/>
      <c r="N39" s="123"/>
      <c r="O39" s="123"/>
      <c r="P39" s="123"/>
    </row>
    <row r="40" spans="1:16" ht="15.6" hidden="1" customHeight="1" x14ac:dyDescent="0.2">
      <c r="A40" s="528" t="s">
        <v>111</v>
      </c>
      <c r="B40" s="529">
        <v>0</v>
      </c>
      <c r="C40" s="529">
        <v>0</v>
      </c>
      <c r="D40" s="529">
        <v>0</v>
      </c>
      <c r="E40" s="530">
        <v>0</v>
      </c>
      <c r="F40" s="530">
        <v>0</v>
      </c>
      <c r="G40" s="529">
        <v>0</v>
      </c>
      <c r="H40" s="529">
        <v>0</v>
      </c>
      <c r="I40" s="529">
        <v>0</v>
      </c>
      <c r="J40" s="529">
        <v>0</v>
      </c>
      <c r="K40" s="116"/>
      <c r="L40" s="116"/>
      <c r="M40" s="116"/>
      <c r="N40" s="116"/>
      <c r="O40" s="116"/>
      <c r="P40" s="116"/>
    </row>
    <row r="41" spans="1:16" ht="15.6" customHeight="1" x14ac:dyDescent="0.2">
      <c r="A41" s="474" t="s">
        <v>112</v>
      </c>
      <c r="B41" s="494">
        <v>143.5</v>
      </c>
      <c r="C41" s="494">
        <v>117.6</v>
      </c>
      <c r="D41" s="494">
        <v>-18</v>
      </c>
      <c r="E41" s="495">
        <v>395.23693379790939</v>
      </c>
      <c r="F41" s="495">
        <v>523.38775510204084</v>
      </c>
      <c r="G41" s="494">
        <v>32.4</v>
      </c>
      <c r="H41" s="494">
        <v>56.7</v>
      </c>
      <c r="I41" s="494">
        <v>61.6</v>
      </c>
      <c r="J41" s="494">
        <v>8.6</v>
      </c>
      <c r="K41" s="116"/>
      <c r="L41" s="116"/>
      <c r="M41" s="116"/>
      <c r="N41" s="116"/>
      <c r="O41" s="116"/>
      <c r="P41" s="116"/>
    </row>
    <row r="42" spans="1:16" ht="15.6" customHeight="1" x14ac:dyDescent="0.2">
      <c r="A42" s="581" t="s">
        <v>58</v>
      </c>
      <c r="B42" s="571">
        <v>143.5</v>
      </c>
      <c r="C42" s="571">
        <v>117.6</v>
      </c>
      <c r="D42" s="571">
        <v>-18</v>
      </c>
      <c r="E42" s="572">
        <v>395.23693379790939</v>
      </c>
      <c r="F42" s="572">
        <v>523.38775510204084</v>
      </c>
      <c r="G42" s="571">
        <v>32.4</v>
      </c>
      <c r="H42" s="571">
        <v>56.7</v>
      </c>
      <c r="I42" s="571">
        <v>61.6</v>
      </c>
      <c r="J42" s="571">
        <v>8.6</v>
      </c>
      <c r="K42" s="116"/>
      <c r="L42" s="116"/>
      <c r="M42" s="116"/>
      <c r="N42" s="116"/>
      <c r="O42" s="116"/>
      <c r="P42" s="116"/>
    </row>
    <row r="43" spans="1:16" ht="15.6" customHeight="1" x14ac:dyDescent="0.2">
      <c r="A43" s="135" t="s">
        <v>5</v>
      </c>
    </row>
    <row r="44" spans="1:16" ht="15.6" customHeight="1" x14ac:dyDescent="0.2">
      <c r="A44" s="135" t="s">
        <v>6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44"/>
  <sheetViews>
    <sheetView zoomScale="90" zoomScaleNormal="90" workbookViewId="0">
      <selection sqref="A1:J44"/>
    </sheetView>
  </sheetViews>
  <sheetFormatPr defaultColWidth="11.42578125" defaultRowHeight="20.100000000000001" customHeight="1" x14ac:dyDescent="0.2"/>
  <cols>
    <col min="1" max="1" width="19.140625" style="66" customWidth="1"/>
    <col min="2" max="3" width="11.28515625" style="66" customWidth="1"/>
    <col min="4" max="4" width="7.85546875" style="66" customWidth="1"/>
    <col min="5" max="6" width="11.28515625" style="66" customWidth="1"/>
    <col min="7" max="7" width="7.85546875" style="66" customWidth="1"/>
    <col min="8" max="9" width="11.28515625" style="66" customWidth="1"/>
    <col min="10" max="17" width="7.85546875" style="66" customWidth="1"/>
    <col min="18" max="241" width="11.42578125" style="66" customWidth="1"/>
  </cols>
  <sheetData>
    <row r="1" spans="1:17" ht="26.25" customHeight="1" x14ac:dyDescent="0.2">
      <c r="A1" s="691"/>
      <c r="B1" s="691"/>
      <c r="C1" s="691"/>
      <c r="D1" s="691"/>
      <c r="E1" s="691"/>
      <c r="F1" s="691"/>
      <c r="G1" s="691"/>
      <c r="H1" s="691"/>
      <c r="I1" s="691"/>
      <c r="J1" s="691"/>
      <c r="K1" s="67"/>
      <c r="L1" s="67"/>
      <c r="M1" s="67"/>
      <c r="N1" s="67"/>
      <c r="O1" s="67"/>
      <c r="P1" s="67"/>
      <c r="Q1" s="67"/>
    </row>
    <row r="2" spans="1:17" ht="15.6" customHeight="1" x14ac:dyDescent="0.2">
      <c r="A2" s="691"/>
      <c r="B2" s="691"/>
      <c r="C2" s="691"/>
      <c r="D2" s="691"/>
      <c r="E2" s="691"/>
      <c r="F2" s="691"/>
      <c r="G2" s="691"/>
      <c r="H2" s="691"/>
      <c r="I2" s="691"/>
      <c r="J2" s="691"/>
      <c r="K2" s="67"/>
      <c r="L2" s="67"/>
      <c r="M2" s="67"/>
      <c r="N2" s="67"/>
      <c r="O2" s="67"/>
      <c r="P2" s="67"/>
      <c r="Q2" s="67"/>
    </row>
    <row r="3" spans="1:17" ht="15.6" customHeight="1" x14ac:dyDescent="0.2">
      <c r="A3" s="691"/>
      <c r="B3" s="691"/>
      <c r="C3" s="691"/>
      <c r="D3" s="691"/>
      <c r="E3" s="691"/>
      <c r="F3" s="691"/>
      <c r="G3" s="691"/>
      <c r="H3" s="691"/>
      <c r="I3" s="691"/>
      <c r="J3" s="691"/>
      <c r="K3" s="67"/>
      <c r="L3" s="67"/>
      <c r="M3" s="67"/>
      <c r="N3" s="67"/>
      <c r="O3" s="67"/>
      <c r="P3" s="67"/>
      <c r="Q3" s="67"/>
    </row>
    <row r="4" spans="1:17" ht="21" customHeight="1" x14ac:dyDescent="0.2">
      <c r="A4" s="691"/>
      <c r="B4" s="691"/>
      <c r="C4" s="691"/>
      <c r="D4" s="691"/>
      <c r="E4" s="691"/>
      <c r="F4" s="691"/>
      <c r="G4" s="691"/>
      <c r="H4" s="691"/>
      <c r="I4" s="691"/>
      <c r="J4" s="691"/>
      <c r="K4" s="67"/>
      <c r="L4" s="67"/>
      <c r="M4" s="67"/>
      <c r="N4" s="67"/>
      <c r="O4" s="67"/>
      <c r="P4" s="67"/>
      <c r="Q4" s="67"/>
    </row>
    <row r="5" spans="1:17" ht="20.100000000000001" customHeight="1" x14ac:dyDescent="0.2">
      <c r="A5" s="692" t="s">
        <v>65</v>
      </c>
      <c r="B5" s="694" t="s">
        <v>66</v>
      </c>
      <c r="C5" s="694"/>
      <c r="D5" s="694"/>
      <c r="E5" s="692" t="s">
        <v>67</v>
      </c>
      <c r="F5" s="692"/>
      <c r="G5" s="692"/>
      <c r="H5" s="694" t="s">
        <v>68</v>
      </c>
      <c r="I5" s="694"/>
      <c r="J5" s="694"/>
      <c r="K5" s="108"/>
      <c r="L5" s="108"/>
      <c r="M5" s="108"/>
      <c r="N5" s="108"/>
      <c r="O5" s="108"/>
      <c r="P5" s="108"/>
      <c r="Q5" s="108"/>
    </row>
    <row r="6" spans="1:17" ht="20.100000000000001" customHeight="1" x14ac:dyDescent="0.2">
      <c r="A6" s="692"/>
      <c r="B6" s="107" t="s">
        <v>2</v>
      </c>
      <c r="C6" s="107" t="s">
        <v>4</v>
      </c>
      <c r="D6" s="107" t="s">
        <v>69</v>
      </c>
      <c r="E6" s="107" t="s">
        <v>2</v>
      </c>
      <c r="F6" s="107" t="s">
        <v>4</v>
      </c>
      <c r="G6" s="107" t="s">
        <v>69</v>
      </c>
      <c r="H6" s="107" t="s">
        <v>2</v>
      </c>
      <c r="I6" s="107" t="s">
        <v>4</v>
      </c>
      <c r="J6" s="107" t="s">
        <v>69</v>
      </c>
      <c r="K6" s="68"/>
      <c r="L6" s="68"/>
      <c r="M6" s="68"/>
      <c r="N6" s="68"/>
      <c r="O6" s="68"/>
      <c r="P6" s="68"/>
      <c r="Q6" s="68"/>
    </row>
    <row r="7" spans="1:17" ht="20.100000000000001" customHeight="1" x14ac:dyDescent="0.2">
      <c r="A7" s="692"/>
      <c r="B7" s="107" t="s">
        <v>70</v>
      </c>
      <c r="C7" s="107" t="s">
        <v>71</v>
      </c>
      <c r="D7" s="107" t="s">
        <v>72</v>
      </c>
      <c r="E7" s="107" t="s">
        <v>73</v>
      </c>
      <c r="F7" s="107" t="s">
        <v>74</v>
      </c>
      <c r="G7" s="107" t="s">
        <v>75</v>
      </c>
      <c r="H7" s="107" t="s">
        <v>76</v>
      </c>
      <c r="I7" s="107" t="s">
        <v>77</v>
      </c>
      <c r="J7" s="107" t="s">
        <v>78</v>
      </c>
      <c r="K7" s="68"/>
      <c r="L7" s="68"/>
      <c r="M7" s="68"/>
      <c r="N7" s="68"/>
      <c r="O7" s="68"/>
      <c r="P7" s="68"/>
      <c r="Q7" s="68"/>
    </row>
    <row r="8" spans="1:17" ht="15.6" hidden="1" customHeight="1" x14ac:dyDescent="0.2">
      <c r="A8" s="139" t="s">
        <v>79</v>
      </c>
      <c r="B8" s="140">
        <v>0</v>
      </c>
      <c r="C8" s="140">
        <v>0</v>
      </c>
      <c r="D8" s="140">
        <v>0</v>
      </c>
      <c r="E8" s="141">
        <v>0</v>
      </c>
      <c r="F8" s="141">
        <v>0</v>
      </c>
      <c r="G8" s="140">
        <v>0</v>
      </c>
      <c r="H8" s="140">
        <v>0</v>
      </c>
      <c r="I8" s="140">
        <v>0</v>
      </c>
      <c r="J8" s="140">
        <v>0</v>
      </c>
      <c r="K8" s="116"/>
      <c r="L8" s="116"/>
      <c r="M8" s="116"/>
      <c r="N8" s="116"/>
      <c r="O8" s="116"/>
      <c r="P8" s="116"/>
      <c r="Q8" s="116"/>
    </row>
    <row r="9" spans="1:17" ht="15.6" hidden="1" customHeight="1" x14ac:dyDescent="0.2">
      <c r="A9" s="143" t="s">
        <v>80</v>
      </c>
      <c r="B9" s="70">
        <v>0</v>
      </c>
      <c r="C9" s="70">
        <v>0</v>
      </c>
      <c r="D9" s="144">
        <v>0</v>
      </c>
      <c r="E9" s="145">
        <v>0</v>
      </c>
      <c r="F9" s="145">
        <v>0</v>
      </c>
      <c r="G9" s="144">
        <v>0</v>
      </c>
      <c r="H9" s="70">
        <v>0</v>
      </c>
      <c r="I9" s="70">
        <v>0</v>
      </c>
      <c r="J9" s="70">
        <v>0</v>
      </c>
      <c r="K9" s="123"/>
      <c r="L9" s="123"/>
      <c r="M9" s="123"/>
      <c r="N9" s="123"/>
      <c r="O9" s="123"/>
      <c r="P9" s="123"/>
      <c r="Q9" s="123"/>
    </row>
    <row r="10" spans="1:17" ht="15.6" hidden="1" customHeight="1" x14ac:dyDescent="0.2">
      <c r="A10" s="143" t="s">
        <v>81</v>
      </c>
      <c r="B10" s="70">
        <v>0</v>
      </c>
      <c r="C10" s="70">
        <v>0</v>
      </c>
      <c r="D10" s="144">
        <v>0</v>
      </c>
      <c r="E10" s="145">
        <v>0</v>
      </c>
      <c r="F10" s="145">
        <v>0</v>
      </c>
      <c r="G10" s="144">
        <v>0</v>
      </c>
      <c r="H10" s="70">
        <v>0</v>
      </c>
      <c r="I10" s="70">
        <v>0</v>
      </c>
      <c r="J10" s="70">
        <v>0</v>
      </c>
      <c r="K10" s="123"/>
      <c r="L10" s="123"/>
      <c r="M10" s="123"/>
      <c r="N10" s="123"/>
      <c r="O10" s="123"/>
      <c r="P10" s="123"/>
      <c r="Q10" s="123"/>
    </row>
    <row r="11" spans="1:17" ht="15.6" hidden="1" customHeight="1" x14ac:dyDescent="0.2">
      <c r="A11" s="143" t="s">
        <v>82</v>
      </c>
      <c r="B11" s="70">
        <v>0</v>
      </c>
      <c r="C11" s="70">
        <v>0</v>
      </c>
      <c r="D11" s="144">
        <v>0</v>
      </c>
      <c r="E11" s="145">
        <v>0</v>
      </c>
      <c r="F11" s="145">
        <v>0</v>
      </c>
      <c r="G11" s="144">
        <v>0</v>
      </c>
      <c r="H11" s="70">
        <v>0</v>
      </c>
      <c r="I11" s="70">
        <v>0</v>
      </c>
      <c r="J11" s="70">
        <v>0</v>
      </c>
      <c r="K11" s="123"/>
      <c r="L11" s="123"/>
      <c r="M11" s="123"/>
      <c r="N11" s="123"/>
      <c r="O11" s="123"/>
      <c r="P11" s="123"/>
      <c r="Q11" s="123"/>
    </row>
    <row r="12" spans="1:17" ht="15.6" hidden="1" customHeight="1" x14ac:dyDescent="0.2">
      <c r="A12" s="143" t="s">
        <v>83</v>
      </c>
      <c r="B12" s="70">
        <v>0</v>
      </c>
      <c r="C12" s="70">
        <v>0</v>
      </c>
      <c r="D12" s="144">
        <v>0</v>
      </c>
      <c r="E12" s="145">
        <v>0</v>
      </c>
      <c r="F12" s="145">
        <v>0</v>
      </c>
      <c r="G12" s="144">
        <v>0</v>
      </c>
      <c r="H12" s="70">
        <v>0</v>
      </c>
      <c r="I12" s="70">
        <v>0</v>
      </c>
      <c r="J12" s="70">
        <v>0</v>
      </c>
      <c r="K12" s="123"/>
      <c r="L12" s="123"/>
      <c r="M12" s="123"/>
      <c r="N12" s="123"/>
      <c r="O12" s="123"/>
      <c r="P12" s="123"/>
      <c r="Q12" s="123"/>
    </row>
    <row r="13" spans="1:17" ht="15.6" hidden="1" customHeight="1" x14ac:dyDescent="0.2">
      <c r="A13" s="143" t="s">
        <v>84</v>
      </c>
      <c r="B13" s="70">
        <v>0</v>
      </c>
      <c r="C13" s="70">
        <v>0</v>
      </c>
      <c r="D13" s="144">
        <v>0</v>
      </c>
      <c r="E13" s="145">
        <v>0</v>
      </c>
      <c r="F13" s="145">
        <v>0</v>
      </c>
      <c r="G13" s="144">
        <v>0</v>
      </c>
      <c r="H13" s="70">
        <v>0</v>
      </c>
      <c r="I13" s="70">
        <v>0</v>
      </c>
      <c r="J13" s="70">
        <v>0</v>
      </c>
      <c r="K13" s="123"/>
      <c r="L13" s="123"/>
      <c r="M13" s="123"/>
      <c r="N13" s="123"/>
      <c r="O13" s="123"/>
      <c r="P13" s="123"/>
      <c r="Q13" s="123"/>
    </row>
    <row r="14" spans="1:17" ht="15.6" hidden="1" customHeight="1" x14ac:dyDescent="0.2">
      <c r="A14" s="143" t="s">
        <v>85</v>
      </c>
      <c r="B14" s="70">
        <v>0</v>
      </c>
      <c r="C14" s="70">
        <v>0</v>
      </c>
      <c r="D14" s="144">
        <v>0</v>
      </c>
      <c r="E14" s="145">
        <v>0</v>
      </c>
      <c r="F14" s="145">
        <v>0</v>
      </c>
      <c r="G14" s="144">
        <v>0</v>
      </c>
      <c r="H14" s="70">
        <v>0</v>
      </c>
      <c r="I14" s="70">
        <v>0</v>
      </c>
      <c r="J14" s="70">
        <v>0</v>
      </c>
      <c r="K14" s="123"/>
      <c r="L14" s="123"/>
      <c r="M14" s="123"/>
      <c r="N14" s="123"/>
      <c r="O14" s="123"/>
      <c r="P14" s="123"/>
      <c r="Q14" s="123"/>
    </row>
    <row r="15" spans="1:17" ht="15.6" hidden="1" customHeight="1" x14ac:dyDescent="0.2">
      <c r="A15" s="143" t="s">
        <v>86</v>
      </c>
      <c r="B15" s="70">
        <v>0</v>
      </c>
      <c r="C15" s="70">
        <v>0</v>
      </c>
      <c r="D15" s="144">
        <v>0</v>
      </c>
      <c r="E15" s="145">
        <v>0</v>
      </c>
      <c r="F15" s="145">
        <v>0</v>
      </c>
      <c r="G15" s="144">
        <v>0</v>
      </c>
      <c r="H15" s="70">
        <v>0</v>
      </c>
      <c r="I15" s="70">
        <v>0</v>
      </c>
      <c r="J15" s="70">
        <v>0</v>
      </c>
      <c r="K15" s="123"/>
      <c r="L15" s="123"/>
      <c r="M15" s="123"/>
      <c r="N15" s="123"/>
      <c r="O15" s="123"/>
      <c r="P15" s="123"/>
      <c r="Q15" s="123"/>
    </row>
    <row r="16" spans="1:17" ht="15.6" hidden="1" customHeight="1" x14ac:dyDescent="0.2">
      <c r="A16" s="207" t="s">
        <v>87</v>
      </c>
      <c r="B16" s="69">
        <v>0</v>
      </c>
      <c r="C16" s="69">
        <v>0</v>
      </c>
      <c r="D16" s="69">
        <v>0</v>
      </c>
      <c r="E16" s="208">
        <v>0</v>
      </c>
      <c r="F16" s="208">
        <v>0</v>
      </c>
      <c r="G16" s="69">
        <v>0</v>
      </c>
      <c r="H16" s="69">
        <v>0</v>
      </c>
      <c r="I16" s="69">
        <v>0</v>
      </c>
      <c r="J16" s="69">
        <v>0</v>
      </c>
      <c r="K16" s="116"/>
      <c r="L16" s="116"/>
      <c r="M16" s="116"/>
      <c r="N16" s="116"/>
      <c r="O16" s="116"/>
      <c r="P16" s="116"/>
      <c r="Q16" s="116"/>
    </row>
    <row r="17" spans="1:17" ht="15.6" hidden="1" customHeight="1" x14ac:dyDescent="0.2">
      <c r="A17" s="143" t="s">
        <v>88</v>
      </c>
      <c r="B17" s="70">
        <v>0</v>
      </c>
      <c r="C17" s="70">
        <v>0</v>
      </c>
      <c r="D17" s="144">
        <v>0</v>
      </c>
      <c r="E17" s="145">
        <v>0</v>
      </c>
      <c r="F17" s="145">
        <v>0</v>
      </c>
      <c r="G17" s="144">
        <v>0</v>
      </c>
      <c r="H17" s="70">
        <v>0</v>
      </c>
      <c r="I17" s="70">
        <v>0</v>
      </c>
      <c r="J17" s="70">
        <v>0</v>
      </c>
      <c r="K17" s="123"/>
      <c r="L17" s="123"/>
      <c r="M17" s="123"/>
      <c r="N17" s="123"/>
      <c r="O17" s="123"/>
      <c r="P17" s="123"/>
      <c r="Q17" s="123"/>
    </row>
    <row r="18" spans="1:17" ht="15.6" hidden="1" customHeight="1" x14ac:dyDescent="0.2">
      <c r="A18" s="143" t="s">
        <v>89</v>
      </c>
      <c r="B18" s="70">
        <v>0</v>
      </c>
      <c r="C18" s="70">
        <v>0</v>
      </c>
      <c r="D18" s="144">
        <v>0</v>
      </c>
      <c r="E18" s="145">
        <v>0</v>
      </c>
      <c r="F18" s="145">
        <v>0</v>
      </c>
      <c r="G18" s="144">
        <v>0</v>
      </c>
      <c r="H18" s="70">
        <v>0</v>
      </c>
      <c r="I18" s="70">
        <v>0</v>
      </c>
      <c r="J18" s="70">
        <v>0</v>
      </c>
      <c r="K18" s="123"/>
      <c r="L18" s="123"/>
      <c r="M18" s="123"/>
      <c r="N18" s="123"/>
      <c r="O18" s="123"/>
      <c r="P18" s="123"/>
      <c r="Q18" s="123"/>
    </row>
    <row r="19" spans="1:17" ht="15.6" hidden="1" customHeight="1" x14ac:dyDescent="0.2">
      <c r="A19" s="143" t="s">
        <v>90</v>
      </c>
      <c r="B19" s="70">
        <v>0</v>
      </c>
      <c r="C19" s="70">
        <v>0</v>
      </c>
      <c r="D19" s="144">
        <v>0</v>
      </c>
      <c r="E19" s="145">
        <v>0</v>
      </c>
      <c r="F19" s="145">
        <v>0</v>
      </c>
      <c r="G19" s="144">
        <v>0</v>
      </c>
      <c r="H19" s="70">
        <v>0</v>
      </c>
      <c r="I19" s="70">
        <v>0</v>
      </c>
      <c r="J19" s="70">
        <v>0</v>
      </c>
      <c r="K19" s="123"/>
      <c r="L19" s="123"/>
      <c r="M19" s="123"/>
      <c r="N19" s="123"/>
      <c r="O19" s="123"/>
      <c r="P19" s="123"/>
      <c r="Q19" s="123"/>
    </row>
    <row r="20" spans="1:17" ht="15.6" hidden="1" customHeight="1" x14ac:dyDescent="0.2">
      <c r="A20" s="143" t="s">
        <v>91</v>
      </c>
      <c r="B20" s="70">
        <v>0</v>
      </c>
      <c r="C20" s="70">
        <v>0</v>
      </c>
      <c r="D20" s="144">
        <v>0</v>
      </c>
      <c r="E20" s="145">
        <v>0</v>
      </c>
      <c r="F20" s="145">
        <v>0</v>
      </c>
      <c r="G20" s="144">
        <v>0</v>
      </c>
      <c r="H20" s="70">
        <v>0</v>
      </c>
      <c r="I20" s="70">
        <v>0</v>
      </c>
      <c r="J20" s="70">
        <v>0</v>
      </c>
      <c r="K20" s="123"/>
      <c r="L20" s="123"/>
      <c r="M20" s="123"/>
      <c r="N20" s="123"/>
      <c r="O20" s="123"/>
      <c r="P20" s="123"/>
      <c r="Q20" s="123"/>
    </row>
    <row r="21" spans="1:17" ht="15.6" hidden="1" customHeight="1" x14ac:dyDescent="0.2">
      <c r="A21" s="143" t="s">
        <v>92</v>
      </c>
      <c r="B21" s="70">
        <v>0</v>
      </c>
      <c r="C21" s="70">
        <v>0</v>
      </c>
      <c r="D21" s="144">
        <v>0</v>
      </c>
      <c r="E21" s="145">
        <v>0</v>
      </c>
      <c r="F21" s="145">
        <v>0</v>
      </c>
      <c r="G21" s="144">
        <v>0</v>
      </c>
      <c r="H21" s="70">
        <v>0</v>
      </c>
      <c r="I21" s="70">
        <v>0</v>
      </c>
      <c r="J21" s="70">
        <v>0</v>
      </c>
      <c r="K21" s="123"/>
      <c r="L21" s="123"/>
      <c r="M21" s="123"/>
      <c r="N21" s="123"/>
      <c r="O21" s="123"/>
      <c r="P21" s="123"/>
      <c r="Q21" s="123"/>
    </row>
    <row r="22" spans="1:17" ht="15.6" hidden="1" customHeight="1" x14ac:dyDescent="0.2">
      <c r="A22" s="143" t="s">
        <v>93</v>
      </c>
      <c r="B22" s="70">
        <v>0</v>
      </c>
      <c r="C22" s="70">
        <v>0</v>
      </c>
      <c r="D22" s="144">
        <v>0</v>
      </c>
      <c r="E22" s="145">
        <v>0</v>
      </c>
      <c r="F22" s="145">
        <v>0</v>
      </c>
      <c r="G22" s="144">
        <v>0</v>
      </c>
      <c r="H22" s="70">
        <v>0</v>
      </c>
      <c r="I22" s="70">
        <v>0</v>
      </c>
      <c r="J22" s="70">
        <v>0</v>
      </c>
      <c r="K22" s="123"/>
      <c r="L22" s="123"/>
      <c r="M22" s="123"/>
      <c r="N22" s="123"/>
      <c r="O22" s="123"/>
      <c r="P22" s="123"/>
      <c r="Q22" s="123"/>
    </row>
    <row r="23" spans="1:17" ht="15.6" hidden="1" customHeight="1" x14ac:dyDescent="0.2">
      <c r="A23" s="143" t="s">
        <v>94</v>
      </c>
      <c r="B23" s="70">
        <v>0</v>
      </c>
      <c r="C23" s="70">
        <v>0</v>
      </c>
      <c r="D23" s="144">
        <v>0</v>
      </c>
      <c r="E23" s="145">
        <v>0</v>
      </c>
      <c r="F23" s="145">
        <v>0</v>
      </c>
      <c r="G23" s="144">
        <v>0</v>
      </c>
      <c r="H23" s="70">
        <v>0</v>
      </c>
      <c r="I23" s="70">
        <v>0</v>
      </c>
      <c r="J23" s="70">
        <v>0</v>
      </c>
      <c r="K23" s="123"/>
      <c r="L23" s="123"/>
      <c r="M23" s="123"/>
      <c r="N23" s="123"/>
      <c r="O23" s="123"/>
      <c r="P23" s="123"/>
      <c r="Q23" s="123"/>
    </row>
    <row r="24" spans="1:17" ht="15.6" hidden="1" customHeight="1" x14ac:dyDescent="0.2">
      <c r="A24" s="143" t="s">
        <v>95</v>
      </c>
      <c r="B24" s="70">
        <v>0</v>
      </c>
      <c r="C24" s="70">
        <v>0</v>
      </c>
      <c r="D24" s="144">
        <v>0</v>
      </c>
      <c r="E24" s="145">
        <v>0</v>
      </c>
      <c r="F24" s="145">
        <v>0</v>
      </c>
      <c r="G24" s="144">
        <v>0</v>
      </c>
      <c r="H24" s="70">
        <v>0</v>
      </c>
      <c r="I24" s="70">
        <v>0</v>
      </c>
      <c r="J24" s="70">
        <v>0</v>
      </c>
      <c r="K24" s="123"/>
      <c r="L24" s="123"/>
      <c r="M24" s="123"/>
      <c r="N24" s="123"/>
      <c r="O24" s="123"/>
      <c r="P24" s="123"/>
      <c r="Q24" s="123"/>
    </row>
    <row r="25" spans="1:17" ht="15.6" hidden="1" customHeight="1" x14ac:dyDescent="0.2">
      <c r="A25" s="147" t="s">
        <v>96</v>
      </c>
      <c r="B25" s="148">
        <v>0</v>
      </c>
      <c r="C25" s="148">
        <v>0</v>
      </c>
      <c r="D25" s="144">
        <v>0</v>
      </c>
      <c r="E25" s="149">
        <v>0</v>
      </c>
      <c r="F25" s="149">
        <v>0</v>
      </c>
      <c r="G25" s="150">
        <v>0</v>
      </c>
      <c r="H25" s="148">
        <v>0</v>
      </c>
      <c r="I25" s="148">
        <v>0</v>
      </c>
      <c r="J25" s="148">
        <v>0</v>
      </c>
      <c r="K25" s="123"/>
      <c r="L25" s="123"/>
      <c r="M25" s="123"/>
      <c r="N25" s="123"/>
      <c r="O25" s="123"/>
      <c r="P25" s="123"/>
      <c r="Q25" s="123"/>
    </row>
    <row r="26" spans="1:17" ht="15.6" customHeight="1" x14ac:dyDescent="0.2">
      <c r="A26" s="474" t="s">
        <v>97</v>
      </c>
      <c r="B26" s="524">
        <v>29.2</v>
      </c>
      <c r="C26" s="524">
        <v>36.5</v>
      </c>
      <c r="D26" s="524">
        <v>25</v>
      </c>
      <c r="E26" s="525">
        <v>1123.3561643835617</v>
      </c>
      <c r="F26" s="525">
        <v>1614.3013698630136</v>
      </c>
      <c r="G26" s="524">
        <v>43.7</v>
      </c>
      <c r="H26" s="524">
        <v>32.799999999999997</v>
      </c>
      <c r="I26" s="524">
        <v>58.9</v>
      </c>
      <c r="J26" s="524">
        <v>79.599999999999994</v>
      </c>
      <c r="K26" s="116"/>
      <c r="L26" s="116"/>
      <c r="M26" s="116"/>
      <c r="N26" s="116"/>
      <c r="O26" s="116"/>
      <c r="P26" s="116"/>
      <c r="Q26" s="116"/>
    </row>
    <row r="27" spans="1:17" ht="15.6" customHeight="1" x14ac:dyDescent="0.2">
      <c r="A27" s="527" t="s">
        <v>98</v>
      </c>
      <c r="B27" s="500">
        <v>8.5</v>
      </c>
      <c r="C27" s="500">
        <v>9.8000000000000007</v>
      </c>
      <c r="D27" s="498">
        <v>15.3</v>
      </c>
      <c r="E27" s="499">
        <v>1320</v>
      </c>
      <c r="F27" s="499">
        <v>1500</v>
      </c>
      <c r="G27" s="498">
        <v>13.6</v>
      </c>
      <c r="H27" s="500">
        <v>11.2</v>
      </c>
      <c r="I27" s="500">
        <v>14.7</v>
      </c>
      <c r="J27" s="500">
        <v>31.3</v>
      </c>
      <c r="K27" s="123"/>
      <c r="L27" s="123"/>
      <c r="M27" s="123"/>
      <c r="N27" s="123"/>
      <c r="O27" s="123"/>
      <c r="P27" s="123"/>
      <c r="Q27" s="123"/>
    </row>
    <row r="28" spans="1:17" ht="15.6" hidden="1" customHeight="1" x14ac:dyDescent="0.2">
      <c r="A28" s="527" t="s">
        <v>99</v>
      </c>
      <c r="B28" s="500">
        <v>0</v>
      </c>
      <c r="C28" s="500">
        <v>0</v>
      </c>
      <c r="D28" s="498">
        <v>0</v>
      </c>
      <c r="E28" s="499">
        <v>0</v>
      </c>
      <c r="F28" s="499">
        <v>0</v>
      </c>
      <c r="G28" s="498">
        <v>0</v>
      </c>
      <c r="H28" s="500">
        <v>0</v>
      </c>
      <c r="I28" s="500">
        <v>0</v>
      </c>
      <c r="J28" s="500">
        <v>0</v>
      </c>
      <c r="K28" s="123"/>
      <c r="L28" s="123"/>
      <c r="M28" s="123"/>
      <c r="N28" s="123"/>
      <c r="O28" s="123"/>
      <c r="P28" s="123"/>
      <c r="Q28" s="123"/>
    </row>
    <row r="29" spans="1:17" ht="15.6" customHeight="1" x14ac:dyDescent="0.2">
      <c r="A29" s="527" t="s">
        <v>100</v>
      </c>
      <c r="B29" s="500">
        <v>20</v>
      </c>
      <c r="C29" s="500">
        <v>26</v>
      </c>
      <c r="D29" s="498">
        <v>30</v>
      </c>
      <c r="E29" s="499">
        <v>1000</v>
      </c>
      <c r="F29" s="469">
        <v>1640</v>
      </c>
      <c r="G29" s="498">
        <v>64</v>
      </c>
      <c r="H29" s="500">
        <v>20</v>
      </c>
      <c r="I29" s="500">
        <v>42.6</v>
      </c>
      <c r="J29" s="500">
        <v>113</v>
      </c>
      <c r="K29" s="210"/>
      <c r="L29" s="123"/>
      <c r="M29" s="123"/>
      <c r="N29" s="123"/>
      <c r="O29" s="123"/>
      <c r="P29" s="123"/>
      <c r="Q29" s="123"/>
    </row>
    <row r="30" spans="1:17" ht="15.6" customHeight="1" x14ac:dyDescent="0.2">
      <c r="A30" s="527" t="s">
        <v>101</v>
      </c>
      <c r="B30" s="500">
        <v>0.7</v>
      </c>
      <c r="C30" s="500">
        <v>0.7</v>
      </c>
      <c r="D30" s="498">
        <v>0</v>
      </c>
      <c r="E30" s="499">
        <v>2260</v>
      </c>
      <c r="F30" s="469">
        <v>2260</v>
      </c>
      <c r="G30" s="498">
        <v>0</v>
      </c>
      <c r="H30" s="500">
        <v>1.6</v>
      </c>
      <c r="I30" s="500">
        <v>1.6</v>
      </c>
      <c r="J30" s="500">
        <v>0</v>
      </c>
      <c r="K30" s="123"/>
      <c r="L30" s="123"/>
      <c r="M30" s="123"/>
      <c r="N30" s="123"/>
      <c r="O30" s="123"/>
      <c r="P30" s="123"/>
      <c r="Q30" s="123"/>
    </row>
    <row r="31" spans="1:17" ht="15.6" customHeight="1" x14ac:dyDescent="0.2">
      <c r="A31" s="474" t="s">
        <v>102</v>
      </c>
      <c r="B31" s="524">
        <v>1</v>
      </c>
      <c r="C31" s="524">
        <v>0.3</v>
      </c>
      <c r="D31" s="524">
        <v>-70</v>
      </c>
      <c r="E31" s="525">
        <v>1517</v>
      </c>
      <c r="F31" s="525">
        <v>1600</v>
      </c>
      <c r="G31" s="524">
        <v>5.5</v>
      </c>
      <c r="H31" s="524">
        <v>1.5</v>
      </c>
      <c r="I31" s="524">
        <v>0.5</v>
      </c>
      <c r="J31" s="524">
        <v>-66.7</v>
      </c>
      <c r="K31" s="116"/>
      <c r="L31" s="116"/>
      <c r="M31" s="116"/>
      <c r="N31" s="116"/>
      <c r="O31" s="116"/>
      <c r="P31" s="116"/>
      <c r="Q31" s="116"/>
    </row>
    <row r="32" spans="1:17" ht="15.6" customHeight="1" x14ac:dyDescent="0.2">
      <c r="A32" s="527" t="s">
        <v>103</v>
      </c>
      <c r="B32" s="500">
        <v>1</v>
      </c>
      <c r="C32" s="500">
        <v>0.3</v>
      </c>
      <c r="D32" s="498">
        <v>-65.400000000000006</v>
      </c>
      <c r="E32" s="499">
        <v>1517</v>
      </c>
      <c r="F32" s="469">
        <v>1600</v>
      </c>
      <c r="G32" s="498">
        <v>5.5</v>
      </c>
      <c r="H32" s="500">
        <v>1.5</v>
      </c>
      <c r="I32" s="500">
        <v>0.5</v>
      </c>
      <c r="J32" s="500">
        <v>-66.7</v>
      </c>
      <c r="K32" s="123"/>
      <c r="L32" s="123"/>
      <c r="M32" s="123"/>
      <c r="N32" s="123"/>
      <c r="O32" s="123"/>
      <c r="P32" s="123"/>
      <c r="Q32" s="123"/>
    </row>
    <row r="33" spans="1:17" ht="15.6" hidden="1" customHeight="1" x14ac:dyDescent="0.2">
      <c r="A33" s="527" t="s">
        <v>104</v>
      </c>
      <c r="B33" s="500">
        <v>0</v>
      </c>
      <c r="C33" s="500">
        <v>0</v>
      </c>
      <c r="D33" s="498">
        <v>0</v>
      </c>
      <c r="E33" s="499">
        <v>0</v>
      </c>
      <c r="F33" s="499">
        <v>0</v>
      </c>
      <c r="G33" s="498">
        <v>0</v>
      </c>
      <c r="H33" s="500">
        <v>0</v>
      </c>
      <c r="I33" s="500">
        <v>0</v>
      </c>
      <c r="J33" s="500">
        <v>0</v>
      </c>
      <c r="K33" s="123"/>
      <c r="L33" s="123"/>
      <c r="M33" s="123"/>
      <c r="N33" s="123"/>
      <c r="O33" s="123"/>
      <c r="P33" s="123"/>
      <c r="Q33" s="123"/>
    </row>
    <row r="34" spans="1:17" ht="15.6" hidden="1" customHeight="1" x14ac:dyDescent="0.2">
      <c r="A34" s="527" t="s">
        <v>105</v>
      </c>
      <c r="B34" s="500">
        <v>0</v>
      </c>
      <c r="C34" s="500">
        <v>0</v>
      </c>
      <c r="D34" s="498">
        <v>0</v>
      </c>
      <c r="E34" s="499">
        <v>0</v>
      </c>
      <c r="F34" s="499">
        <v>0</v>
      </c>
      <c r="G34" s="498">
        <v>0</v>
      </c>
      <c r="H34" s="500">
        <v>0</v>
      </c>
      <c r="I34" s="500">
        <v>0</v>
      </c>
      <c r="J34" s="500">
        <v>0</v>
      </c>
      <c r="K34" s="123"/>
      <c r="L34" s="123"/>
      <c r="M34" s="123"/>
      <c r="N34" s="123"/>
      <c r="O34" s="123"/>
      <c r="P34" s="123"/>
      <c r="Q34" s="123"/>
    </row>
    <row r="35" spans="1:17" ht="15.6" hidden="1" customHeight="1" x14ac:dyDescent="0.2">
      <c r="A35" s="527" t="s">
        <v>106</v>
      </c>
      <c r="B35" s="500">
        <v>0</v>
      </c>
      <c r="C35" s="500">
        <v>0</v>
      </c>
      <c r="D35" s="498">
        <v>0</v>
      </c>
      <c r="E35" s="499">
        <v>0</v>
      </c>
      <c r="F35" s="499">
        <v>0</v>
      </c>
      <c r="G35" s="498">
        <v>0</v>
      </c>
      <c r="H35" s="500">
        <v>0</v>
      </c>
      <c r="I35" s="500">
        <v>0</v>
      </c>
      <c r="J35" s="500">
        <v>0</v>
      </c>
      <c r="K35" s="123"/>
      <c r="L35" s="123"/>
      <c r="M35" s="123"/>
      <c r="N35" s="123"/>
      <c r="O35" s="123"/>
      <c r="P35" s="123"/>
      <c r="Q35" s="123"/>
    </row>
    <row r="36" spans="1:17" ht="15.6" customHeight="1" x14ac:dyDescent="0.2">
      <c r="A36" s="474" t="s">
        <v>107</v>
      </c>
      <c r="B36" s="524">
        <v>1.5</v>
      </c>
      <c r="C36" s="524">
        <v>1.1000000000000001</v>
      </c>
      <c r="D36" s="524">
        <v>-26.7</v>
      </c>
      <c r="E36" s="525">
        <v>1273</v>
      </c>
      <c r="F36" s="525">
        <v>1570</v>
      </c>
      <c r="G36" s="524">
        <v>23.3</v>
      </c>
      <c r="H36" s="524">
        <v>1.9</v>
      </c>
      <c r="I36" s="524">
        <v>1.7</v>
      </c>
      <c r="J36" s="524">
        <v>-10.5</v>
      </c>
      <c r="K36" s="116"/>
      <c r="L36" s="116"/>
      <c r="M36" s="116"/>
      <c r="N36" s="116"/>
      <c r="O36" s="116"/>
      <c r="P36" s="116"/>
      <c r="Q36" s="116"/>
    </row>
    <row r="37" spans="1:17" ht="15.6" hidden="1" customHeight="1" x14ac:dyDescent="0.2">
      <c r="A37" s="527" t="s">
        <v>108</v>
      </c>
      <c r="B37" s="500">
        <v>0</v>
      </c>
      <c r="C37" s="500">
        <v>0</v>
      </c>
      <c r="D37" s="498">
        <v>0</v>
      </c>
      <c r="E37" s="499">
        <v>0</v>
      </c>
      <c r="F37" s="499">
        <v>0</v>
      </c>
      <c r="G37" s="498">
        <v>0</v>
      </c>
      <c r="H37" s="500">
        <v>0</v>
      </c>
      <c r="I37" s="500">
        <v>0</v>
      </c>
      <c r="J37" s="500">
        <v>0</v>
      </c>
      <c r="K37" s="123"/>
      <c r="L37" s="123"/>
      <c r="M37" s="123"/>
      <c r="N37" s="123"/>
      <c r="O37" s="123"/>
      <c r="P37" s="123"/>
      <c r="Q37" s="123"/>
    </row>
    <row r="38" spans="1:17" ht="15.6" hidden="1" customHeight="1" x14ac:dyDescent="0.2">
      <c r="A38" s="527" t="s">
        <v>109</v>
      </c>
      <c r="B38" s="500">
        <v>0</v>
      </c>
      <c r="C38" s="500">
        <v>0</v>
      </c>
      <c r="D38" s="498">
        <v>0</v>
      </c>
      <c r="E38" s="499">
        <v>0</v>
      </c>
      <c r="F38" s="499">
        <v>0</v>
      </c>
      <c r="G38" s="498">
        <v>0</v>
      </c>
      <c r="H38" s="500">
        <v>0</v>
      </c>
      <c r="I38" s="500">
        <v>0</v>
      </c>
      <c r="J38" s="500">
        <v>0</v>
      </c>
      <c r="K38" s="123"/>
      <c r="L38" s="123"/>
      <c r="M38" s="123"/>
      <c r="N38" s="123"/>
      <c r="O38" s="123"/>
      <c r="P38" s="123"/>
      <c r="Q38" s="123"/>
    </row>
    <row r="39" spans="1:17" ht="15.6" customHeight="1" x14ac:dyDescent="0.2">
      <c r="A39" s="527" t="s">
        <v>110</v>
      </c>
      <c r="B39" s="500">
        <v>1.5</v>
      </c>
      <c r="C39" s="500">
        <v>1.1000000000000001</v>
      </c>
      <c r="D39" s="498">
        <v>-26.7</v>
      </c>
      <c r="E39" s="499">
        <v>1273</v>
      </c>
      <c r="F39" s="469">
        <v>1570</v>
      </c>
      <c r="G39" s="498">
        <v>23.3</v>
      </c>
      <c r="H39" s="500">
        <v>1.9</v>
      </c>
      <c r="I39" s="500">
        <v>1.7</v>
      </c>
      <c r="J39" s="500">
        <v>-10.5</v>
      </c>
      <c r="K39" s="123"/>
      <c r="L39" s="123"/>
      <c r="M39" s="123"/>
      <c r="N39" s="123"/>
      <c r="O39" s="123"/>
      <c r="P39" s="123"/>
      <c r="Q39" s="123"/>
    </row>
    <row r="40" spans="1:17" ht="15.6" hidden="1" customHeight="1" x14ac:dyDescent="0.2">
      <c r="A40" s="617" t="s">
        <v>111</v>
      </c>
      <c r="B40" s="529">
        <v>0</v>
      </c>
      <c r="C40" s="529">
        <v>0</v>
      </c>
      <c r="D40" s="529">
        <v>0</v>
      </c>
      <c r="E40" s="530">
        <v>0</v>
      </c>
      <c r="F40" s="530">
        <v>0</v>
      </c>
      <c r="G40" s="529">
        <v>0</v>
      </c>
      <c r="H40" s="529">
        <v>0</v>
      </c>
      <c r="I40" s="529">
        <v>0</v>
      </c>
      <c r="J40" s="529">
        <v>0</v>
      </c>
      <c r="K40" s="116"/>
      <c r="L40" s="116"/>
      <c r="M40" s="116"/>
      <c r="N40" s="116"/>
      <c r="O40" s="116"/>
      <c r="P40" s="116"/>
      <c r="Q40" s="116"/>
    </row>
    <row r="41" spans="1:17" ht="15.6" customHeight="1" x14ac:dyDescent="0.2">
      <c r="A41" s="606" t="s">
        <v>112</v>
      </c>
      <c r="B41" s="494">
        <v>31.7</v>
      </c>
      <c r="C41" s="494">
        <v>37.9</v>
      </c>
      <c r="D41" s="494">
        <v>19.600000000000001</v>
      </c>
      <c r="E41" s="495">
        <v>1142.8548895899055</v>
      </c>
      <c r="F41" s="495">
        <v>1612.9023746701848</v>
      </c>
      <c r="G41" s="494">
        <v>41.1</v>
      </c>
      <c r="H41" s="494">
        <v>36.199999999999996</v>
      </c>
      <c r="I41" s="494">
        <v>61.1</v>
      </c>
      <c r="J41" s="494">
        <v>68.8</v>
      </c>
      <c r="K41" s="116"/>
      <c r="L41" s="116"/>
      <c r="M41" s="116"/>
      <c r="N41" s="116"/>
      <c r="O41" s="116"/>
      <c r="P41" s="116"/>
      <c r="Q41" s="116"/>
    </row>
    <row r="42" spans="1:17" ht="15.6" customHeight="1" x14ac:dyDescent="0.2">
      <c r="A42" s="581" t="s">
        <v>58</v>
      </c>
      <c r="B42" s="571">
        <v>31.7</v>
      </c>
      <c r="C42" s="571">
        <v>37.9</v>
      </c>
      <c r="D42" s="571">
        <v>19.600000000000001</v>
      </c>
      <c r="E42" s="572">
        <v>1142.8548895899055</v>
      </c>
      <c r="F42" s="572">
        <v>1612.9023746701848</v>
      </c>
      <c r="G42" s="571">
        <v>41.1</v>
      </c>
      <c r="H42" s="571">
        <v>36.199999999999996</v>
      </c>
      <c r="I42" s="571">
        <v>61.1</v>
      </c>
      <c r="J42" s="571">
        <v>68.8</v>
      </c>
      <c r="K42" s="116"/>
      <c r="L42" s="116"/>
      <c r="M42" s="116"/>
      <c r="N42" s="116"/>
      <c r="O42" s="116"/>
      <c r="P42" s="116"/>
      <c r="Q42" s="116"/>
    </row>
    <row r="43" spans="1:17" ht="15.6" customHeight="1" x14ac:dyDescent="0.2">
      <c r="A43" s="135" t="s">
        <v>5</v>
      </c>
    </row>
    <row r="44" spans="1:17" ht="15.6" customHeight="1" x14ac:dyDescent="0.2">
      <c r="A44" s="135" t="s">
        <v>6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44"/>
  <sheetViews>
    <sheetView zoomScale="90" zoomScaleNormal="90" workbookViewId="0">
      <selection sqref="A1:J44"/>
    </sheetView>
  </sheetViews>
  <sheetFormatPr defaultColWidth="11.42578125" defaultRowHeight="20.100000000000001" customHeight="1" x14ac:dyDescent="0.2"/>
  <cols>
    <col min="1" max="1" width="19.140625" style="66" customWidth="1"/>
    <col min="2" max="3" width="11.28515625" style="66" customWidth="1"/>
    <col min="4" max="4" width="7.85546875" style="66" customWidth="1"/>
    <col min="5" max="6" width="11.28515625" style="66" customWidth="1"/>
    <col min="7" max="7" width="7.85546875" style="66" customWidth="1"/>
    <col min="8" max="9" width="11.28515625" style="66" customWidth="1"/>
    <col min="10" max="10" width="7.85546875" style="66" customWidth="1"/>
    <col min="11" max="11" width="9.7109375" style="66" customWidth="1"/>
    <col min="12" max="17" width="7.85546875" style="66" customWidth="1"/>
    <col min="18" max="233" width="11.42578125" style="66" customWidth="1"/>
  </cols>
  <sheetData>
    <row r="1" spans="1:17" ht="33.75" customHeight="1" x14ac:dyDescent="0.2">
      <c r="A1" s="691"/>
      <c r="B1" s="691"/>
      <c r="C1" s="691"/>
      <c r="D1" s="691"/>
      <c r="E1" s="691"/>
      <c r="F1" s="691"/>
      <c r="G1" s="691"/>
      <c r="H1" s="691"/>
      <c r="I1" s="691"/>
      <c r="J1" s="691"/>
      <c r="K1" s="67"/>
      <c r="L1" s="67"/>
      <c r="M1" s="67"/>
      <c r="N1" s="67"/>
      <c r="O1" s="67"/>
      <c r="P1" s="67"/>
      <c r="Q1" s="67"/>
    </row>
    <row r="2" spans="1:17" ht="15.6" customHeight="1" x14ac:dyDescent="0.2">
      <c r="A2" s="691"/>
      <c r="B2" s="691"/>
      <c r="C2" s="691"/>
      <c r="D2" s="691"/>
      <c r="E2" s="691"/>
      <c r="F2" s="691"/>
      <c r="G2" s="691"/>
      <c r="H2" s="691"/>
      <c r="I2" s="691"/>
      <c r="J2" s="691"/>
      <c r="K2" s="67"/>
      <c r="L2" s="67"/>
      <c r="M2" s="67"/>
      <c r="N2" s="67"/>
      <c r="O2" s="67"/>
      <c r="P2" s="67"/>
      <c r="Q2" s="67"/>
    </row>
    <row r="3" spans="1:17" ht="15.6" customHeight="1" x14ac:dyDescent="0.2">
      <c r="A3" s="691"/>
      <c r="B3" s="691"/>
      <c r="C3" s="691"/>
      <c r="D3" s="691"/>
      <c r="E3" s="691"/>
      <c r="F3" s="691"/>
      <c r="G3" s="691"/>
      <c r="H3" s="691"/>
      <c r="I3" s="691"/>
      <c r="J3" s="691"/>
      <c r="K3" s="67"/>
      <c r="L3" s="67"/>
      <c r="M3" s="67"/>
      <c r="N3" s="67"/>
      <c r="O3" s="67"/>
      <c r="P3" s="67"/>
      <c r="Q3" s="67"/>
    </row>
    <row r="4" spans="1:17" ht="15.6" customHeight="1" x14ac:dyDescent="0.2">
      <c r="A4" s="691"/>
      <c r="B4" s="691"/>
      <c r="C4" s="691"/>
      <c r="D4" s="691"/>
      <c r="E4" s="691"/>
      <c r="F4" s="691"/>
      <c r="G4" s="691"/>
      <c r="H4" s="691"/>
      <c r="I4" s="691"/>
      <c r="J4" s="691"/>
      <c r="K4" s="67"/>
      <c r="L4" s="67"/>
      <c r="M4" s="67"/>
      <c r="N4" s="67"/>
      <c r="O4" s="67"/>
      <c r="P4" s="67"/>
      <c r="Q4" s="67"/>
    </row>
    <row r="5" spans="1:17" ht="20.100000000000001" customHeight="1" x14ac:dyDescent="0.2">
      <c r="A5" s="695" t="s">
        <v>65</v>
      </c>
      <c r="B5" s="694" t="s">
        <v>66</v>
      </c>
      <c r="C5" s="694"/>
      <c r="D5" s="694"/>
      <c r="E5" s="692" t="s">
        <v>67</v>
      </c>
      <c r="F5" s="692"/>
      <c r="G5" s="692"/>
      <c r="H5" s="694" t="s">
        <v>68</v>
      </c>
      <c r="I5" s="694"/>
      <c r="J5" s="694"/>
      <c r="K5" s="108"/>
      <c r="L5" s="108"/>
      <c r="M5" s="108"/>
      <c r="N5" s="108"/>
      <c r="O5" s="108"/>
      <c r="P5" s="108"/>
      <c r="Q5" s="108"/>
    </row>
    <row r="6" spans="1:17" ht="20.100000000000001" customHeight="1" x14ac:dyDescent="0.2">
      <c r="A6" s="695"/>
      <c r="B6" s="107" t="s">
        <v>2</v>
      </c>
      <c r="C6" s="107" t="s">
        <v>4</v>
      </c>
      <c r="D6" s="107" t="s">
        <v>69</v>
      </c>
      <c r="E6" s="107" t="s">
        <v>2</v>
      </c>
      <c r="F6" s="107" t="s">
        <v>4</v>
      </c>
      <c r="G6" s="107" t="s">
        <v>69</v>
      </c>
      <c r="H6" s="107" t="s">
        <v>2</v>
      </c>
      <c r="I6" s="107" t="s">
        <v>4</v>
      </c>
      <c r="J6" s="107" t="s">
        <v>69</v>
      </c>
      <c r="K6" s="68"/>
      <c r="L6" s="68"/>
      <c r="M6" s="68"/>
      <c r="N6" s="68"/>
      <c r="O6" s="68"/>
      <c r="P6" s="68"/>
      <c r="Q6" s="68"/>
    </row>
    <row r="7" spans="1:17" ht="20.100000000000001" customHeight="1" x14ac:dyDescent="0.2">
      <c r="A7" s="695"/>
      <c r="B7" s="107" t="s">
        <v>70</v>
      </c>
      <c r="C7" s="107" t="s">
        <v>71</v>
      </c>
      <c r="D7" s="107" t="s">
        <v>72</v>
      </c>
      <c r="E7" s="107" t="s">
        <v>73</v>
      </c>
      <c r="F7" s="107" t="s">
        <v>74</v>
      </c>
      <c r="G7" s="107" t="s">
        <v>75</v>
      </c>
      <c r="H7" s="107" t="s">
        <v>76</v>
      </c>
      <c r="I7" s="107" t="s">
        <v>77</v>
      </c>
      <c r="J7" s="107" t="s">
        <v>78</v>
      </c>
      <c r="K7" s="68"/>
      <c r="L7" s="68"/>
      <c r="M7" s="68"/>
      <c r="N7" s="68"/>
      <c r="O7" s="68"/>
      <c r="P7" s="68"/>
      <c r="Q7" s="68"/>
    </row>
    <row r="8" spans="1:17" ht="15.6" hidden="1" customHeight="1" x14ac:dyDescent="0.2">
      <c r="A8" s="139" t="s">
        <v>79</v>
      </c>
      <c r="B8" s="140">
        <v>0</v>
      </c>
      <c r="C8" s="140">
        <v>0</v>
      </c>
      <c r="D8" s="140">
        <v>0</v>
      </c>
      <c r="E8" s="141">
        <v>0</v>
      </c>
      <c r="F8" s="141">
        <v>0</v>
      </c>
      <c r="G8" s="140">
        <v>0</v>
      </c>
      <c r="H8" s="140">
        <v>0</v>
      </c>
      <c r="I8" s="140">
        <v>0</v>
      </c>
      <c r="J8" s="140">
        <v>0</v>
      </c>
      <c r="K8" s="116"/>
      <c r="L8" s="116">
        <v>0</v>
      </c>
      <c r="M8" s="116"/>
      <c r="N8" s="116"/>
      <c r="O8" s="116"/>
      <c r="P8" s="116"/>
      <c r="Q8" s="116"/>
    </row>
    <row r="9" spans="1:17" ht="15.6" hidden="1" customHeight="1" x14ac:dyDescent="0.2">
      <c r="A9" s="206" t="s">
        <v>80</v>
      </c>
      <c r="B9" s="70">
        <v>0</v>
      </c>
      <c r="C9" s="70">
        <v>0</v>
      </c>
      <c r="D9" s="144">
        <v>0</v>
      </c>
      <c r="E9" s="145">
        <v>0</v>
      </c>
      <c r="F9" s="145">
        <v>0</v>
      </c>
      <c r="G9" s="144">
        <v>0</v>
      </c>
      <c r="H9" s="70">
        <v>0</v>
      </c>
      <c r="I9" s="70">
        <v>0</v>
      </c>
      <c r="J9" s="70">
        <v>0</v>
      </c>
      <c r="K9" s="123"/>
      <c r="L9" s="116">
        <v>0</v>
      </c>
      <c r="M9" s="123"/>
      <c r="N9" s="123"/>
      <c r="O9" s="123"/>
      <c r="P9" s="123"/>
      <c r="Q9" s="123"/>
    </row>
    <row r="10" spans="1:17" ht="15.6" hidden="1" customHeight="1" x14ac:dyDescent="0.2">
      <c r="A10" s="206" t="s">
        <v>81</v>
      </c>
      <c r="B10" s="70">
        <v>0</v>
      </c>
      <c r="C10" s="70">
        <v>0</v>
      </c>
      <c r="D10" s="144">
        <v>0</v>
      </c>
      <c r="E10" s="145">
        <v>0</v>
      </c>
      <c r="F10" s="145">
        <v>0</v>
      </c>
      <c r="G10" s="144">
        <v>0</v>
      </c>
      <c r="H10" s="70">
        <v>0</v>
      </c>
      <c r="I10" s="70">
        <v>0</v>
      </c>
      <c r="J10" s="70">
        <v>0</v>
      </c>
      <c r="K10" s="123"/>
      <c r="L10" s="116">
        <v>0</v>
      </c>
      <c r="M10" s="123"/>
      <c r="N10" s="123"/>
      <c r="O10" s="123"/>
      <c r="P10" s="123"/>
      <c r="Q10" s="123"/>
    </row>
    <row r="11" spans="1:17" ht="15.6" hidden="1" customHeight="1" x14ac:dyDescent="0.2">
      <c r="A11" s="206" t="s">
        <v>82</v>
      </c>
      <c r="B11" s="70">
        <v>0</v>
      </c>
      <c r="C11" s="70">
        <v>0</v>
      </c>
      <c r="D11" s="144">
        <v>0</v>
      </c>
      <c r="E11" s="145">
        <v>0</v>
      </c>
      <c r="F11" s="145">
        <v>0</v>
      </c>
      <c r="G11" s="144">
        <v>0</v>
      </c>
      <c r="H11" s="70">
        <v>0</v>
      </c>
      <c r="I11" s="70">
        <v>0</v>
      </c>
      <c r="J11" s="70">
        <v>0</v>
      </c>
      <c r="K11" s="123"/>
      <c r="L11" s="116">
        <v>0</v>
      </c>
      <c r="M11" s="123"/>
      <c r="N11" s="123"/>
      <c r="O11" s="123"/>
      <c r="P11" s="123"/>
      <c r="Q11" s="123"/>
    </row>
    <row r="12" spans="1:17" ht="15.6" hidden="1" customHeight="1" x14ac:dyDescent="0.2">
      <c r="A12" s="206" t="s">
        <v>83</v>
      </c>
      <c r="B12" s="70">
        <v>0</v>
      </c>
      <c r="C12" s="70">
        <v>0</v>
      </c>
      <c r="D12" s="144">
        <v>0</v>
      </c>
      <c r="E12" s="145">
        <v>0</v>
      </c>
      <c r="F12" s="145">
        <v>0</v>
      </c>
      <c r="G12" s="144">
        <v>0</v>
      </c>
      <c r="H12" s="70">
        <v>0</v>
      </c>
      <c r="I12" s="70">
        <v>0</v>
      </c>
      <c r="J12" s="70">
        <v>0</v>
      </c>
      <c r="K12" s="123"/>
      <c r="L12" s="116">
        <v>0</v>
      </c>
      <c r="M12" s="123"/>
      <c r="N12" s="123"/>
      <c r="O12" s="123"/>
      <c r="P12" s="123"/>
      <c r="Q12" s="123"/>
    </row>
    <row r="13" spans="1:17" ht="15.6" hidden="1" customHeight="1" x14ac:dyDescent="0.2">
      <c r="A13" s="206" t="s">
        <v>84</v>
      </c>
      <c r="B13" s="70">
        <v>0</v>
      </c>
      <c r="C13" s="70">
        <v>0</v>
      </c>
      <c r="D13" s="144">
        <v>0</v>
      </c>
      <c r="E13" s="145">
        <v>0</v>
      </c>
      <c r="F13" s="145">
        <v>0</v>
      </c>
      <c r="G13" s="144">
        <v>0</v>
      </c>
      <c r="H13" s="70">
        <v>0</v>
      </c>
      <c r="I13" s="70">
        <v>0</v>
      </c>
      <c r="J13" s="70">
        <v>0</v>
      </c>
      <c r="K13" s="123"/>
      <c r="L13" s="116">
        <v>0</v>
      </c>
      <c r="M13" s="123"/>
      <c r="N13" s="123"/>
      <c r="O13" s="123"/>
      <c r="P13" s="123"/>
      <c r="Q13" s="123"/>
    </row>
    <row r="14" spans="1:17" ht="15.6" hidden="1" customHeight="1" x14ac:dyDescent="0.2">
      <c r="A14" s="206" t="s">
        <v>85</v>
      </c>
      <c r="B14" s="70">
        <v>0</v>
      </c>
      <c r="C14" s="70">
        <v>0</v>
      </c>
      <c r="D14" s="144">
        <v>0</v>
      </c>
      <c r="E14" s="145">
        <v>0</v>
      </c>
      <c r="F14" s="145">
        <v>0</v>
      </c>
      <c r="G14" s="144">
        <v>0</v>
      </c>
      <c r="H14" s="70">
        <v>0</v>
      </c>
      <c r="I14" s="70">
        <v>0</v>
      </c>
      <c r="J14" s="70">
        <v>0</v>
      </c>
      <c r="K14" s="123"/>
      <c r="L14" s="116"/>
      <c r="M14" s="123"/>
      <c r="N14" s="123"/>
      <c r="O14" s="123"/>
      <c r="P14" s="123"/>
      <c r="Q14" s="123"/>
    </row>
    <row r="15" spans="1:17" ht="15.6" hidden="1" customHeight="1" x14ac:dyDescent="0.2">
      <c r="A15" s="209" t="s">
        <v>86</v>
      </c>
      <c r="B15" s="148">
        <v>0</v>
      </c>
      <c r="C15" s="148">
        <v>0</v>
      </c>
      <c r="D15" s="144">
        <v>0</v>
      </c>
      <c r="E15" s="149">
        <v>0</v>
      </c>
      <c r="F15" s="149">
        <v>0</v>
      </c>
      <c r="G15" s="150">
        <v>0</v>
      </c>
      <c r="H15" s="148">
        <v>0</v>
      </c>
      <c r="I15" s="148">
        <v>0</v>
      </c>
      <c r="J15" s="148">
        <v>0</v>
      </c>
      <c r="K15" s="123"/>
      <c r="L15" s="116">
        <v>0</v>
      </c>
      <c r="M15" s="123"/>
      <c r="N15" s="123"/>
      <c r="O15" s="123"/>
      <c r="P15" s="123"/>
      <c r="Q15" s="123"/>
    </row>
    <row r="16" spans="1:17" ht="15.6" customHeight="1" x14ac:dyDescent="0.2">
      <c r="A16" s="474" t="s">
        <v>87</v>
      </c>
      <c r="B16" s="494">
        <v>45</v>
      </c>
      <c r="C16" s="494">
        <v>48</v>
      </c>
      <c r="D16" s="494">
        <v>6.7</v>
      </c>
      <c r="E16" s="495">
        <v>568.36444444444453</v>
      </c>
      <c r="F16" s="495">
        <v>896.16666666666663</v>
      </c>
      <c r="G16" s="494">
        <v>57.7</v>
      </c>
      <c r="H16" s="494">
        <v>25.6</v>
      </c>
      <c r="I16" s="494">
        <v>43</v>
      </c>
      <c r="J16" s="494">
        <v>68</v>
      </c>
      <c r="K16" s="116"/>
      <c r="L16" s="116"/>
      <c r="M16" s="116"/>
      <c r="N16" s="116"/>
      <c r="O16" s="116"/>
      <c r="P16" s="116"/>
      <c r="Q16" s="116"/>
    </row>
    <row r="17" spans="1:17" ht="15.6" hidden="1" customHeight="1" x14ac:dyDescent="0.2">
      <c r="A17" s="467" t="s">
        <v>88</v>
      </c>
      <c r="B17" s="500">
        <v>0</v>
      </c>
      <c r="C17" s="500">
        <v>0</v>
      </c>
      <c r="D17" s="498">
        <v>0</v>
      </c>
      <c r="E17" s="499"/>
      <c r="F17" s="499"/>
      <c r="G17" s="498">
        <v>0</v>
      </c>
      <c r="H17" s="500">
        <v>0</v>
      </c>
      <c r="I17" s="500">
        <v>0</v>
      </c>
      <c r="J17" s="500">
        <v>0</v>
      </c>
      <c r="K17" s="123"/>
      <c r="L17" s="116"/>
      <c r="M17" s="116"/>
      <c r="N17" s="123"/>
      <c r="O17" s="123"/>
      <c r="P17" s="123"/>
      <c r="Q17" s="123"/>
    </row>
    <row r="18" spans="1:17" ht="15.6" hidden="1" customHeight="1" x14ac:dyDescent="0.2">
      <c r="A18" s="467" t="s">
        <v>89</v>
      </c>
      <c r="B18" s="500">
        <v>0</v>
      </c>
      <c r="C18" s="500">
        <v>0</v>
      </c>
      <c r="D18" s="498">
        <v>0</v>
      </c>
      <c r="E18" s="499"/>
      <c r="F18" s="499"/>
      <c r="G18" s="498">
        <v>0</v>
      </c>
      <c r="H18" s="500">
        <v>0</v>
      </c>
      <c r="I18" s="500">
        <v>0</v>
      </c>
      <c r="J18" s="500">
        <v>0</v>
      </c>
      <c r="K18" s="123"/>
      <c r="L18" s="116"/>
      <c r="M18" s="116"/>
      <c r="N18" s="123"/>
      <c r="O18" s="123"/>
      <c r="P18" s="123"/>
      <c r="Q18" s="123"/>
    </row>
    <row r="19" spans="1:17" ht="15.6" customHeight="1" x14ac:dyDescent="0.2">
      <c r="A19" s="501" t="s">
        <v>90</v>
      </c>
      <c r="B19" s="500">
        <v>0.4</v>
      </c>
      <c r="C19" s="500">
        <v>0.4</v>
      </c>
      <c r="D19" s="498">
        <v>0</v>
      </c>
      <c r="E19" s="499">
        <v>163</v>
      </c>
      <c r="F19" s="469">
        <v>440</v>
      </c>
      <c r="G19" s="498">
        <v>169.9</v>
      </c>
      <c r="H19" s="500">
        <v>0.1</v>
      </c>
      <c r="I19" s="500">
        <v>0.2</v>
      </c>
      <c r="J19" s="500">
        <v>100</v>
      </c>
      <c r="K19" s="123"/>
      <c r="L19" s="116"/>
      <c r="M19" s="116"/>
      <c r="N19" s="123"/>
      <c r="O19" s="123"/>
      <c r="P19" s="123"/>
      <c r="Q19" s="123"/>
    </row>
    <row r="20" spans="1:17" ht="15.6" hidden="1" customHeight="1" x14ac:dyDescent="0.2">
      <c r="A20" s="501" t="s">
        <v>91</v>
      </c>
      <c r="B20" s="500">
        <v>0</v>
      </c>
      <c r="C20" s="500">
        <v>0</v>
      </c>
      <c r="D20" s="498">
        <v>0</v>
      </c>
      <c r="E20" s="499">
        <v>0</v>
      </c>
      <c r="F20" s="469">
        <v>0</v>
      </c>
      <c r="G20" s="498">
        <v>0</v>
      </c>
      <c r="H20" s="500">
        <v>0</v>
      </c>
      <c r="I20" s="500">
        <v>0</v>
      </c>
      <c r="J20" s="500">
        <v>0</v>
      </c>
      <c r="K20" s="123"/>
      <c r="L20" s="116"/>
      <c r="M20" s="116"/>
      <c r="N20" s="123"/>
      <c r="O20" s="123"/>
      <c r="P20" s="123"/>
      <c r="Q20" s="123"/>
    </row>
    <row r="21" spans="1:17" ht="15.6" hidden="1" customHeight="1" x14ac:dyDescent="0.2">
      <c r="A21" s="501" t="s">
        <v>92</v>
      </c>
      <c r="B21" s="500">
        <v>0</v>
      </c>
      <c r="C21" s="500">
        <v>0</v>
      </c>
      <c r="D21" s="498">
        <v>0</v>
      </c>
      <c r="E21" s="499">
        <v>0</v>
      </c>
      <c r="F21" s="469">
        <v>0</v>
      </c>
      <c r="G21" s="498">
        <v>0</v>
      </c>
      <c r="H21" s="500">
        <v>0</v>
      </c>
      <c r="I21" s="500">
        <v>0</v>
      </c>
      <c r="J21" s="500">
        <v>0</v>
      </c>
      <c r="K21" s="123"/>
      <c r="L21" s="116"/>
      <c r="M21" s="116"/>
      <c r="N21" s="123"/>
      <c r="O21" s="123"/>
      <c r="P21" s="123"/>
      <c r="Q21" s="123"/>
    </row>
    <row r="22" spans="1:17" ht="15.6" hidden="1" customHeight="1" x14ac:dyDescent="0.2">
      <c r="A22" s="501" t="s">
        <v>93</v>
      </c>
      <c r="B22" s="500">
        <v>0</v>
      </c>
      <c r="C22" s="500">
        <v>0</v>
      </c>
      <c r="D22" s="498">
        <v>0</v>
      </c>
      <c r="E22" s="499">
        <v>0</v>
      </c>
      <c r="F22" s="469">
        <v>0</v>
      </c>
      <c r="G22" s="498">
        <v>0</v>
      </c>
      <c r="H22" s="500">
        <v>0</v>
      </c>
      <c r="I22" s="500">
        <v>0</v>
      </c>
      <c r="J22" s="500">
        <v>0</v>
      </c>
      <c r="K22" s="123"/>
      <c r="L22" s="116"/>
      <c r="M22" s="116"/>
      <c r="N22" s="123"/>
      <c r="O22" s="123"/>
      <c r="P22" s="123"/>
      <c r="Q22" s="123"/>
    </row>
    <row r="23" spans="1:17" ht="15.6" hidden="1" customHeight="1" x14ac:dyDescent="0.2">
      <c r="A23" s="501" t="s">
        <v>94</v>
      </c>
      <c r="B23" s="500">
        <v>0</v>
      </c>
      <c r="C23" s="500">
        <v>0</v>
      </c>
      <c r="D23" s="498">
        <v>0</v>
      </c>
      <c r="E23" s="499">
        <v>0</v>
      </c>
      <c r="F23" s="469">
        <v>0</v>
      </c>
      <c r="G23" s="498">
        <v>0</v>
      </c>
      <c r="H23" s="500">
        <v>0</v>
      </c>
      <c r="I23" s="500">
        <v>0</v>
      </c>
      <c r="J23" s="500">
        <v>0</v>
      </c>
      <c r="K23" s="123"/>
      <c r="L23" s="116"/>
      <c r="M23" s="116"/>
      <c r="N23" s="123"/>
      <c r="O23" s="123"/>
      <c r="P23" s="123"/>
      <c r="Q23" s="123"/>
    </row>
    <row r="24" spans="1:17" ht="15.6" hidden="1" customHeight="1" x14ac:dyDescent="0.2">
      <c r="A24" s="501" t="s">
        <v>95</v>
      </c>
      <c r="B24" s="500">
        <v>0</v>
      </c>
      <c r="C24" s="500">
        <v>0</v>
      </c>
      <c r="D24" s="498">
        <v>0</v>
      </c>
      <c r="E24" s="499">
        <v>0</v>
      </c>
      <c r="F24" s="469">
        <v>0</v>
      </c>
      <c r="G24" s="498">
        <v>0</v>
      </c>
      <c r="H24" s="500">
        <v>0</v>
      </c>
      <c r="I24" s="500">
        <v>0</v>
      </c>
      <c r="J24" s="500">
        <v>0</v>
      </c>
      <c r="K24" s="123"/>
      <c r="L24" s="116"/>
      <c r="M24" s="116"/>
      <c r="N24" s="123"/>
      <c r="O24" s="123"/>
      <c r="P24" s="123"/>
      <c r="Q24" s="123"/>
    </row>
    <row r="25" spans="1:17" ht="15.6" customHeight="1" x14ac:dyDescent="0.2">
      <c r="A25" s="501" t="s">
        <v>96</v>
      </c>
      <c r="B25" s="500">
        <v>44.6</v>
      </c>
      <c r="C25" s="500">
        <v>47.6</v>
      </c>
      <c r="D25" s="498">
        <v>6.7</v>
      </c>
      <c r="E25" s="499">
        <v>572</v>
      </c>
      <c r="F25" s="469">
        <v>900</v>
      </c>
      <c r="G25" s="498">
        <v>57.3</v>
      </c>
      <c r="H25" s="500">
        <v>25.5</v>
      </c>
      <c r="I25" s="500">
        <v>42.8</v>
      </c>
      <c r="J25" s="500">
        <v>67.8</v>
      </c>
      <c r="K25" s="123"/>
      <c r="L25" s="116"/>
      <c r="M25" s="116"/>
      <c r="N25" s="123"/>
      <c r="O25" s="123"/>
      <c r="P25" s="123"/>
      <c r="Q25" s="123"/>
    </row>
    <row r="26" spans="1:17" ht="15.6" customHeight="1" x14ac:dyDescent="0.2">
      <c r="A26" s="474" t="s">
        <v>97</v>
      </c>
      <c r="B26" s="494">
        <v>2</v>
      </c>
      <c r="C26" s="494">
        <v>0.8</v>
      </c>
      <c r="D26" s="494">
        <v>-60</v>
      </c>
      <c r="E26" s="495">
        <v>900</v>
      </c>
      <c r="F26" s="495">
        <v>950</v>
      </c>
      <c r="G26" s="494">
        <v>5.6</v>
      </c>
      <c r="H26" s="494">
        <v>1.8</v>
      </c>
      <c r="I26" s="494">
        <v>0.8</v>
      </c>
      <c r="J26" s="494">
        <v>-55.6</v>
      </c>
      <c r="K26" s="116"/>
      <c r="L26" s="116"/>
      <c r="M26" s="116"/>
      <c r="N26" s="116"/>
      <c r="O26" s="116"/>
      <c r="P26" s="116"/>
      <c r="Q26" s="116"/>
    </row>
    <row r="27" spans="1:17" ht="15.6" customHeight="1" x14ac:dyDescent="0.2">
      <c r="A27" s="501" t="s">
        <v>98</v>
      </c>
      <c r="B27" s="500">
        <v>2</v>
      </c>
      <c r="C27" s="468">
        <v>0.8</v>
      </c>
      <c r="D27" s="498">
        <v>-60</v>
      </c>
      <c r="E27" s="499">
        <v>900</v>
      </c>
      <c r="F27" s="499">
        <v>950</v>
      </c>
      <c r="G27" s="498">
        <v>5.6</v>
      </c>
      <c r="H27" s="500">
        <v>1.8</v>
      </c>
      <c r="I27" s="500">
        <v>0.8</v>
      </c>
      <c r="J27" s="500">
        <v>-55.6</v>
      </c>
      <c r="K27" s="123"/>
      <c r="L27" s="116"/>
      <c r="M27" s="116"/>
      <c r="N27" s="123"/>
      <c r="O27" s="123"/>
      <c r="P27" s="123"/>
      <c r="Q27" s="123"/>
    </row>
    <row r="28" spans="1:17" ht="15.6" hidden="1" customHeight="1" x14ac:dyDescent="0.2">
      <c r="A28" s="467" t="s">
        <v>99</v>
      </c>
      <c r="B28" s="500">
        <v>0</v>
      </c>
      <c r="C28" s="500">
        <v>0</v>
      </c>
      <c r="D28" s="498">
        <v>0</v>
      </c>
      <c r="E28" s="499">
        <v>0</v>
      </c>
      <c r="F28" s="499">
        <v>0</v>
      </c>
      <c r="G28" s="498">
        <v>0</v>
      </c>
      <c r="H28" s="500">
        <v>0</v>
      </c>
      <c r="I28" s="500">
        <v>0</v>
      </c>
      <c r="J28" s="500">
        <v>0</v>
      </c>
      <c r="K28" s="123"/>
      <c r="L28" s="116"/>
      <c r="M28" s="116"/>
      <c r="N28" s="123"/>
      <c r="O28" s="123"/>
      <c r="P28" s="123"/>
      <c r="Q28" s="123"/>
    </row>
    <row r="29" spans="1:17" ht="15.6" hidden="1" customHeight="1" x14ac:dyDescent="0.2">
      <c r="A29" s="467" t="s">
        <v>100</v>
      </c>
      <c r="B29" s="500">
        <v>0</v>
      </c>
      <c r="C29" s="500">
        <v>0</v>
      </c>
      <c r="D29" s="498">
        <v>0</v>
      </c>
      <c r="E29" s="499">
        <v>0</v>
      </c>
      <c r="F29" s="499">
        <v>0</v>
      </c>
      <c r="G29" s="498">
        <v>0</v>
      </c>
      <c r="H29" s="500">
        <v>0</v>
      </c>
      <c r="I29" s="500">
        <v>0</v>
      </c>
      <c r="J29" s="500">
        <v>0</v>
      </c>
      <c r="K29" s="123"/>
      <c r="L29" s="116"/>
      <c r="M29" s="116"/>
      <c r="N29" s="123"/>
      <c r="O29" s="123"/>
      <c r="P29" s="123"/>
      <c r="Q29" s="123"/>
    </row>
    <row r="30" spans="1:17" ht="15.6" hidden="1" customHeight="1" x14ac:dyDescent="0.2">
      <c r="A30" s="467" t="s">
        <v>101</v>
      </c>
      <c r="B30" s="500">
        <v>0</v>
      </c>
      <c r="C30" s="500">
        <v>0</v>
      </c>
      <c r="D30" s="498">
        <v>0</v>
      </c>
      <c r="E30" s="499">
        <v>0</v>
      </c>
      <c r="F30" s="499">
        <v>0</v>
      </c>
      <c r="G30" s="498">
        <v>0</v>
      </c>
      <c r="H30" s="500">
        <v>0</v>
      </c>
      <c r="I30" s="500">
        <v>0</v>
      </c>
      <c r="J30" s="500">
        <v>0</v>
      </c>
      <c r="K30" s="123"/>
      <c r="L30" s="116"/>
      <c r="M30" s="116"/>
      <c r="N30" s="123"/>
      <c r="O30" s="123"/>
      <c r="P30" s="123"/>
      <c r="Q30" s="123"/>
    </row>
    <row r="31" spans="1:17" ht="15.6" hidden="1" customHeight="1" x14ac:dyDescent="0.2">
      <c r="A31" s="528" t="s">
        <v>102</v>
      </c>
      <c r="B31" s="529">
        <v>0</v>
      </c>
      <c r="C31" s="529">
        <v>0</v>
      </c>
      <c r="D31" s="529">
        <v>0</v>
      </c>
      <c r="E31" s="530">
        <v>0</v>
      </c>
      <c r="F31" s="530">
        <v>0</v>
      </c>
      <c r="G31" s="529">
        <v>0</v>
      </c>
      <c r="H31" s="529">
        <v>0</v>
      </c>
      <c r="I31" s="529">
        <v>0</v>
      </c>
      <c r="J31" s="529">
        <v>0</v>
      </c>
      <c r="K31" s="116"/>
      <c r="L31" s="116"/>
      <c r="M31" s="116"/>
      <c r="N31" s="116"/>
      <c r="O31" s="116"/>
      <c r="P31" s="116"/>
      <c r="Q31" s="116"/>
    </row>
    <row r="32" spans="1:17" ht="15.6" hidden="1" customHeight="1" x14ac:dyDescent="0.2">
      <c r="A32" s="467" t="s">
        <v>103</v>
      </c>
      <c r="B32" s="500">
        <v>0</v>
      </c>
      <c r="C32" s="500">
        <v>0</v>
      </c>
      <c r="D32" s="498">
        <v>0</v>
      </c>
      <c r="E32" s="499">
        <v>0</v>
      </c>
      <c r="F32" s="499">
        <v>0</v>
      </c>
      <c r="G32" s="498">
        <v>0</v>
      </c>
      <c r="H32" s="500">
        <v>0</v>
      </c>
      <c r="I32" s="500">
        <v>0</v>
      </c>
      <c r="J32" s="500">
        <v>0</v>
      </c>
      <c r="K32" s="123" t="s">
        <v>146</v>
      </c>
      <c r="L32" s="116"/>
      <c r="M32" s="116"/>
      <c r="N32" s="123"/>
      <c r="O32" s="123"/>
      <c r="P32" s="123"/>
      <c r="Q32" s="123"/>
    </row>
    <row r="33" spans="1:17" ht="15.6" hidden="1" customHeight="1" x14ac:dyDescent="0.2">
      <c r="A33" s="467" t="s">
        <v>104</v>
      </c>
      <c r="B33" s="500">
        <v>0</v>
      </c>
      <c r="C33" s="500">
        <v>0</v>
      </c>
      <c r="D33" s="498">
        <v>0</v>
      </c>
      <c r="E33" s="499">
        <v>0</v>
      </c>
      <c r="F33" s="499">
        <v>0</v>
      </c>
      <c r="G33" s="498">
        <v>0</v>
      </c>
      <c r="H33" s="500">
        <v>0</v>
      </c>
      <c r="I33" s="500">
        <v>0</v>
      </c>
      <c r="J33" s="500">
        <v>0</v>
      </c>
      <c r="K33" s="123"/>
      <c r="L33" s="116"/>
      <c r="M33" s="116"/>
      <c r="N33" s="123"/>
      <c r="O33" s="123"/>
      <c r="P33" s="123"/>
      <c r="Q33" s="123"/>
    </row>
    <row r="34" spans="1:17" ht="15.6" hidden="1" customHeight="1" x14ac:dyDescent="0.2">
      <c r="A34" s="467" t="s">
        <v>105</v>
      </c>
      <c r="B34" s="500">
        <v>0</v>
      </c>
      <c r="C34" s="500">
        <v>0</v>
      </c>
      <c r="D34" s="498">
        <v>0</v>
      </c>
      <c r="E34" s="499">
        <v>0</v>
      </c>
      <c r="F34" s="499">
        <v>0</v>
      </c>
      <c r="G34" s="498">
        <v>0</v>
      </c>
      <c r="H34" s="500">
        <v>0</v>
      </c>
      <c r="I34" s="500">
        <v>0</v>
      </c>
      <c r="J34" s="500">
        <v>0</v>
      </c>
      <c r="K34" s="123"/>
      <c r="L34" s="116"/>
      <c r="M34" s="116"/>
      <c r="N34" s="123"/>
      <c r="O34" s="123"/>
      <c r="P34" s="123"/>
      <c r="Q34" s="123"/>
    </row>
    <row r="35" spans="1:17" ht="15.6" hidden="1" customHeight="1" x14ac:dyDescent="0.2">
      <c r="A35" s="467" t="s">
        <v>106</v>
      </c>
      <c r="B35" s="500">
        <v>0</v>
      </c>
      <c r="C35" s="500">
        <v>0</v>
      </c>
      <c r="D35" s="498">
        <v>0</v>
      </c>
      <c r="E35" s="499">
        <v>0</v>
      </c>
      <c r="F35" s="499">
        <v>0</v>
      </c>
      <c r="G35" s="498">
        <v>0</v>
      </c>
      <c r="H35" s="500">
        <v>0</v>
      </c>
      <c r="I35" s="500">
        <v>0</v>
      </c>
      <c r="J35" s="500">
        <v>0</v>
      </c>
      <c r="K35" s="123"/>
      <c r="L35" s="116"/>
      <c r="M35" s="116"/>
      <c r="N35" s="123"/>
      <c r="O35" s="123"/>
      <c r="P35" s="123"/>
      <c r="Q35" s="123"/>
    </row>
    <row r="36" spans="1:17" ht="15.6" hidden="1" customHeight="1" x14ac:dyDescent="0.2">
      <c r="A36" s="528" t="s">
        <v>107</v>
      </c>
      <c r="B36" s="529">
        <v>0</v>
      </c>
      <c r="C36" s="529">
        <v>0</v>
      </c>
      <c r="D36" s="529">
        <v>0</v>
      </c>
      <c r="E36" s="530">
        <v>0</v>
      </c>
      <c r="F36" s="530">
        <v>0</v>
      </c>
      <c r="G36" s="529">
        <v>0</v>
      </c>
      <c r="H36" s="529">
        <v>0</v>
      </c>
      <c r="I36" s="529">
        <v>0</v>
      </c>
      <c r="J36" s="529">
        <v>0</v>
      </c>
      <c r="K36" s="116"/>
      <c r="L36" s="116"/>
      <c r="M36" s="116"/>
      <c r="N36" s="116"/>
      <c r="O36" s="116"/>
      <c r="P36" s="116"/>
      <c r="Q36" s="116"/>
    </row>
    <row r="37" spans="1:17" ht="15.6" hidden="1" customHeight="1" x14ac:dyDescent="0.2">
      <c r="A37" s="467" t="s">
        <v>108</v>
      </c>
      <c r="B37" s="500">
        <v>0</v>
      </c>
      <c r="C37" s="500">
        <v>0</v>
      </c>
      <c r="D37" s="498">
        <v>0</v>
      </c>
      <c r="E37" s="499">
        <v>0</v>
      </c>
      <c r="F37" s="499">
        <v>0</v>
      </c>
      <c r="G37" s="498">
        <v>0</v>
      </c>
      <c r="H37" s="500">
        <v>0</v>
      </c>
      <c r="I37" s="500">
        <v>0</v>
      </c>
      <c r="J37" s="500">
        <v>0</v>
      </c>
      <c r="K37" s="123"/>
      <c r="L37" s="116"/>
      <c r="M37" s="116"/>
      <c r="N37" s="123"/>
      <c r="O37" s="123"/>
      <c r="P37" s="123"/>
      <c r="Q37" s="123"/>
    </row>
    <row r="38" spans="1:17" ht="15.6" hidden="1" customHeight="1" x14ac:dyDescent="0.2">
      <c r="A38" s="501" t="s">
        <v>109</v>
      </c>
      <c r="B38" s="500">
        <v>0</v>
      </c>
      <c r="C38" s="500">
        <v>0</v>
      </c>
      <c r="D38" s="498">
        <v>0</v>
      </c>
      <c r="E38" s="499"/>
      <c r="F38" s="499"/>
      <c r="G38" s="498">
        <v>0</v>
      </c>
      <c r="H38" s="500">
        <v>0</v>
      </c>
      <c r="I38" s="500">
        <v>0</v>
      </c>
      <c r="J38" s="500">
        <v>0</v>
      </c>
      <c r="K38" s="123"/>
      <c r="L38" s="116"/>
      <c r="M38" s="116"/>
      <c r="N38" s="123"/>
      <c r="O38" s="123"/>
      <c r="P38" s="123"/>
      <c r="Q38" s="123"/>
    </row>
    <row r="39" spans="1:17" ht="15.6" hidden="1" customHeight="1" x14ac:dyDescent="0.2">
      <c r="A39" s="501" t="s">
        <v>110</v>
      </c>
      <c r="B39" s="500">
        <v>0</v>
      </c>
      <c r="C39" s="500">
        <v>0</v>
      </c>
      <c r="D39" s="498">
        <v>0</v>
      </c>
      <c r="E39" s="499"/>
      <c r="F39" s="499"/>
      <c r="G39" s="498">
        <v>0</v>
      </c>
      <c r="H39" s="500">
        <v>0</v>
      </c>
      <c r="I39" s="500">
        <v>0</v>
      </c>
      <c r="J39" s="500">
        <v>0</v>
      </c>
      <c r="K39" s="123"/>
      <c r="L39" s="116"/>
      <c r="M39" s="116"/>
      <c r="N39" s="123"/>
      <c r="O39" s="123"/>
      <c r="P39" s="123"/>
      <c r="Q39" s="123"/>
    </row>
    <row r="40" spans="1:17" ht="15.6" customHeight="1" x14ac:dyDescent="0.2">
      <c r="A40" s="474" t="s">
        <v>111</v>
      </c>
      <c r="B40" s="494">
        <v>45</v>
      </c>
      <c r="C40" s="494">
        <v>48</v>
      </c>
      <c r="D40" s="494">
        <v>6.7</v>
      </c>
      <c r="E40" s="495">
        <v>568.36444444444453</v>
      </c>
      <c r="F40" s="495">
        <v>896.16666666666663</v>
      </c>
      <c r="G40" s="494">
        <v>57.7</v>
      </c>
      <c r="H40" s="494">
        <v>25.6</v>
      </c>
      <c r="I40" s="494">
        <v>43</v>
      </c>
      <c r="J40" s="494">
        <v>68</v>
      </c>
      <c r="K40" s="116"/>
      <c r="L40" s="116"/>
      <c r="M40" s="116"/>
      <c r="N40" s="116"/>
      <c r="O40" s="116"/>
      <c r="P40" s="116"/>
      <c r="Q40" s="116"/>
    </row>
    <row r="41" spans="1:17" ht="15.6" customHeight="1" x14ac:dyDescent="0.2">
      <c r="A41" s="606" t="s">
        <v>112</v>
      </c>
      <c r="B41" s="494">
        <v>2</v>
      </c>
      <c r="C41" s="494">
        <v>0.8</v>
      </c>
      <c r="D41" s="494">
        <v>-60</v>
      </c>
      <c r="E41" s="495">
        <v>900</v>
      </c>
      <c r="F41" s="495">
        <v>950</v>
      </c>
      <c r="G41" s="494">
        <v>5.6</v>
      </c>
      <c r="H41" s="494">
        <v>1.8</v>
      </c>
      <c r="I41" s="494">
        <v>0.8</v>
      </c>
      <c r="J41" s="494">
        <v>-55.6</v>
      </c>
      <c r="K41" s="116"/>
      <c r="L41" s="116"/>
      <c r="M41" s="116"/>
      <c r="N41" s="116"/>
      <c r="O41" s="116"/>
      <c r="P41" s="116"/>
      <c r="Q41" s="116"/>
    </row>
    <row r="42" spans="1:17" ht="15.6" customHeight="1" x14ac:dyDescent="0.2">
      <c r="A42" s="581" t="s">
        <v>58</v>
      </c>
      <c r="B42" s="571">
        <v>47</v>
      </c>
      <c r="C42" s="571">
        <v>48.8</v>
      </c>
      <c r="D42" s="571">
        <v>3.8</v>
      </c>
      <c r="E42" s="572">
        <v>582.47659574468094</v>
      </c>
      <c r="F42" s="572">
        <v>897.04918032786895</v>
      </c>
      <c r="G42" s="571">
        <v>54</v>
      </c>
      <c r="H42" s="571">
        <v>27.400000000000002</v>
      </c>
      <c r="I42" s="571">
        <v>43.8</v>
      </c>
      <c r="J42" s="571">
        <v>59.9</v>
      </c>
      <c r="K42" s="116"/>
      <c r="L42" s="116"/>
      <c r="M42" s="116"/>
      <c r="N42" s="116"/>
      <c r="O42" s="116"/>
      <c r="P42" s="116"/>
      <c r="Q42" s="116"/>
    </row>
    <row r="43" spans="1:17" ht="15.6" customHeight="1" x14ac:dyDescent="0.2">
      <c r="A43" s="135" t="s">
        <v>5</v>
      </c>
    </row>
    <row r="44" spans="1:17" ht="15.6" customHeight="1" x14ac:dyDescent="0.2">
      <c r="A44" s="135" t="s">
        <v>6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7"/>
  <sheetViews>
    <sheetView zoomScale="90" workbookViewId="0">
      <pane xSplit="1" ySplit="8" topLeftCell="B27" activePane="bottomRight" state="frozen"/>
      <selection pane="topRight"/>
      <selection pane="bottomLeft"/>
      <selection pane="bottomRight" activeCell="J43" sqref="J43"/>
    </sheetView>
  </sheetViews>
  <sheetFormatPr defaultColWidth="11.42578125" defaultRowHeight="20.100000000000001" customHeight="1" x14ac:dyDescent="0.2"/>
  <cols>
    <col min="1" max="1" width="25.7109375" style="2" customWidth="1"/>
    <col min="2" max="2" width="14" style="2" customWidth="1"/>
    <col min="3" max="3" width="11.140625" style="2" customWidth="1"/>
    <col min="4" max="4" width="14" style="2" customWidth="1"/>
    <col min="5" max="7" width="10.42578125" style="2" customWidth="1"/>
    <col min="8" max="9" width="10.85546875" style="2" customWidth="1"/>
    <col min="10" max="257" width="11.42578125" style="2" customWidth="1"/>
  </cols>
  <sheetData>
    <row r="1" spans="1:9" ht="12.75" customHeight="1" x14ac:dyDescent="0.2">
      <c r="A1" s="662"/>
      <c r="B1" s="662"/>
      <c r="C1" s="662"/>
      <c r="D1" s="662"/>
      <c r="E1" s="662"/>
      <c r="F1" s="662"/>
      <c r="G1" s="662"/>
      <c r="H1" s="662"/>
      <c r="I1" s="39"/>
    </row>
    <row r="2" spans="1:9" ht="17.100000000000001" customHeight="1" x14ac:dyDescent="0.2">
      <c r="I2" s="39"/>
    </row>
    <row r="3" spans="1:9" ht="17.100000000000001" customHeight="1" x14ac:dyDescent="0.2">
      <c r="I3" s="39"/>
    </row>
    <row r="4" spans="1:9" ht="16.899999999999999" customHeight="1" x14ac:dyDescent="0.2">
      <c r="I4" s="39"/>
    </row>
    <row r="5" spans="1:9" ht="16.899999999999999" customHeight="1" x14ac:dyDescent="0.2">
      <c r="I5" s="40"/>
    </row>
    <row r="6" spans="1:9" ht="17.100000000000001" customHeight="1" x14ac:dyDescent="0.2">
      <c r="A6" s="659" t="s">
        <v>10</v>
      </c>
      <c r="B6" s="659" t="s">
        <v>11</v>
      </c>
      <c r="C6" s="659"/>
      <c r="D6" s="659"/>
      <c r="E6" s="659" t="s">
        <v>12</v>
      </c>
      <c r="F6" s="659"/>
      <c r="G6" s="659"/>
      <c r="H6" s="659"/>
      <c r="I6" s="39"/>
    </row>
    <row r="7" spans="1:9" ht="17.100000000000001" customHeight="1" x14ac:dyDescent="0.2">
      <c r="A7" s="659"/>
      <c r="B7" s="19" t="s">
        <v>1</v>
      </c>
      <c r="C7" s="673" t="s">
        <v>3</v>
      </c>
      <c r="D7" s="673"/>
      <c r="E7" s="664" t="s">
        <v>13</v>
      </c>
      <c r="F7" s="664"/>
      <c r="G7" s="674" t="s">
        <v>14</v>
      </c>
      <c r="H7" s="674"/>
      <c r="I7" s="39"/>
    </row>
    <row r="8" spans="1:9" ht="33.6" customHeight="1" x14ac:dyDescent="0.2">
      <c r="A8" s="659"/>
      <c r="B8" s="7" t="s">
        <v>15</v>
      </c>
      <c r="C8" s="7" t="s">
        <v>16</v>
      </c>
      <c r="D8" s="417" t="s">
        <v>17</v>
      </c>
      <c r="E8" s="426" t="s">
        <v>18</v>
      </c>
      <c r="F8" s="425" t="s">
        <v>19</v>
      </c>
      <c r="G8" s="425" t="s">
        <v>20</v>
      </c>
      <c r="H8" s="425" t="s">
        <v>21</v>
      </c>
      <c r="I8" s="39"/>
    </row>
    <row r="9" spans="1:9" ht="17.100000000000001" customHeight="1" x14ac:dyDescent="0.2">
      <c r="A9" s="8" t="s">
        <v>59</v>
      </c>
      <c r="B9" s="41">
        <v>3438.9999999999995</v>
      </c>
      <c r="C9" s="41">
        <v>4118.7</v>
      </c>
      <c r="D9" s="42">
        <v>4106.5</v>
      </c>
      <c r="E9" s="43">
        <v>-0.3</v>
      </c>
      <c r="F9" s="43">
        <v>19.399999999999999</v>
      </c>
      <c r="G9" s="43">
        <v>-12.199999999999818</v>
      </c>
      <c r="H9" s="43">
        <v>667.50000000000045</v>
      </c>
      <c r="I9" s="37"/>
    </row>
    <row r="10" spans="1:9" ht="17.100000000000001" customHeight="1" x14ac:dyDescent="0.2">
      <c r="A10" s="8" t="s">
        <v>60</v>
      </c>
      <c r="B10" s="41">
        <v>2359</v>
      </c>
      <c r="C10" s="41">
        <v>2827.8</v>
      </c>
      <c r="D10" s="42">
        <v>2820.1000000000004</v>
      </c>
      <c r="E10" s="43">
        <v>-0.3</v>
      </c>
      <c r="F10" s="43">
        <v>19.5</v>
      </c>
      <c r="G10" s="43">
        <v>-7.6999999999998181</v>
      </c>
      <c r="H10" s="43">
        <v>461.10000000000036</v>
      </c>
      <c r="I10" s="37"/>
    </row>
    <row r="11" spans="1:9" ht="17.100000000000001" customHeight="1" x14ac:dyDescent="0.2">
      <c r="A11" s="8" t="s">
        <v>23</v>
      </c>
      <c r="B11" s="41">
        <v>596.9</v>
      </c>
      <c r="C11" s="41">
        <v>717.7</v>
      </c>
      <c r="D11" s="41">
        <v>741.80000000000007</v>
      </c>
      <c r="E11" s="9">
        <v>3.4</v>
      </c>
      <c r="F11" s="9">
        <v>24.3</v>
      </c>
      <c r="G11" s="9">
        <v>24.100000000000023</v>
      </c>
      <c r="H11" s="9">
        <v>144.90000000000009</v>
      </c>
      <c r="I11" s="37"/>
    </row>
    <row r="12" spans="1:9" s="1" customFormat="1" ht="17.100000000000001" customHeight="1" x14ac:dyDescent="0.2">
      <c r="A12" s="8" t="s">
        <v>24</v>
      </c>
      <c r="B12" s="41">
        <v>588.4</v>
      </c>
      <c r="C12" s="41">
        <v>708.2</v>
      </c>
      <c r="D12" s="41">
        <v>732.30000000000007</v>
      </c>
      <c r="E12" s="9">
        <v>3.4</v>
      </c>
      <c r="F12" s="9">
        <v>24.5</v>
      </c>
      <c r="G12" s="9">
        <v>24.100000000000023</v>
      </c>
      <c r="H12" s="9">
        <v>143.90000000000009</v>
      </c>
      <c r="I12" s="44"/>
    </row>
    <row r="13" spans="1:9" s="1" customFormat="1" ht="17.100000000000001" customHeight="1" x14ac:dyDescent="0.2">
      <c r="A13" s="8" t="s">
        <v>25</v>
      </c>
      <c r="B13" s="41">
        <v>8.5</v>
      </c>
      <c r="C13" s="41">
        <v>9.5</v>
      </c>
      <c r="D13" s="41">
        <v>9.5</v>
      </c>
      <c r="E13" s="9">
        <v>0</v>
      </c>
      <c r="F13" s="9">
        <v>11.8</v>
      </c>
      <c r="G13" s="9">
        <v>0</v>
      </c>
      <c r="H13" s="9">
        <v>1</v>
      </c>
      <c r="I13" s="44"/>
    </row>
    <row r="14" spans="1:9" ht="17.100000000000001" customHeight="1" x14ac:dyDescent="0.2">
      <c r="A14" s="8" t="s">
        <v>26</v>
      </c>
      <c r="B14" s="41">
        <v>11766.400000000001</v>
      </c>
      <c r="C14" s="41">
        <v>10526</v>
      </c>
      <c r="D14" s="41">
        <v>10695.4</v>
      </c>
      <c r="E14" s="9">
        <v>1.6</v>
      </c>
      <c r="F14" s="9">
        <v>-9.1</v>
      </c>
      <c r="G14" s="9">
        <v>169.39999999999964</v>
      </c>
      <c r="H14" s="9">
        <v>-1071.0000000000018</v>
      </c>
      <c r="I14" s="37"/>
    </row>
    <row r="15" spans="1:9" s="1" customFormat="1" ht="17.100000000000001" customHeight="1" x14ac:dyDescent="0.2">
      <c r="A15" s="8" t="s">
        <v>27</v>
      </c>
      <c r="B15" s="41">
        <v>921.7</v>
      </c>
      <c r="C15" s="41">
        <v>787.7</v>
      </c>
      <c r="D15" s="41">
        <v>804.59999999999991</v>
      </c>
      <c r="E15" s="9">
        <v>2.1</v>
      </c>
      <c r="F15" s="9">
        <v>-12.7</v>
      </c>
      <c r="G15" s="9">
        <v>16.899999999999864</v>
      </c>
      <c r="H15" s="9">
        <v>-117.10000000000014</v>
      </c>
      <c r="I15" s="44"/>
    </row>
    <row r="16" spans="1:9" s="1" customFormat="1" ht="17.100000000000001" customHeight="1" x14ac:dyDescent="0.2">
      <c r="A16" s="8" t="s">
        <v>28</v>
      </c>
      <c r="B16" s="41">
        <v>10844.7</v>
      </c>
      <c r="C16" s="41">
        <v>9738.2999999999993</v>
      </c>
      <c r="D16" s="41">
        <v>9890.7999999999993</v>
      </c>
      <c r="E16" s="9">
        <v>1.6</v>
      </c>
      <c r="F16" s="9">
        <v>-8.8000000000000007</v>
      </c>
      <c r="G16" s="9">
        <v>152.5</v>
      </c>
      <c r="H16" s="9">
        <v>-953.90000000000146</v>
      </c>
      <c r="I16" s="44"/>
    </row>
    <row r="17" spans="1:9" ht="17.100000000000001" customHeight="1" x14ac:dyDescent="0.2">
      <c r="A17" s="8" t="s">
        <v>29</v>
      </c>
      <c r="B17" s="41">
        <v>2893.8</v>
      </c>
      <c r="C17" s="41">
        <v>3114.8</v>
      </c>
      <c r="D17" s="41">
        <v>3136.6</v>
      </c>
      <c r="E17" s="9">
        <v>0.7</v>
      </c>
      <c r="F17" s="9">
        <v>8.4</v>
      </c>
      <c r="G17" s="9">
        <v>21.799999999999727</v>
      </c>
      <c r="H17" s="9">
        <v>242.79999999999973</v>
      </c>
      <c r="I17" s="37"/>
    </row>
    <row r="18" spans="1:9" s="1" customFormat="1" ht="17.100000000000001" customHeight="1" x14ac:dyDescent="0.2">
      <c r="A18" s="8" t="s">
        <v>30</v>
      </c>
      <c r="B18" s="41">
        <v>1794.7</v>
      </c>
      <c r="C18" s="41">
        <v>1859.8</v>
      </c>
      <c r="D18" s="41">
        <v>1847.3999999999999</v>
      </c>
      <c r="E18" s="9">
        <v>-0.7</v>
      </c>
      <c r="F18" s="9">
        <v>2.9</v>
      </c>
      <c r="G18" s="9">
        <v>-12.400000000000091</v>
      </c>
      <c r="H18" s="9">
        <v>52.699999999999818</v>
      </c>
      <c r="I18" s="44"/>
    </row>
    <row r="19" spans="1:9" s="1" customFormat="1" ht="17.100000000000001" customHeight="1" x14ac:dyDescent="0.2">
      <c r="A19" s="8" t="s">
        <v>31</v>
      </c>
      <c r="B19" s="41">
        <v>475.59999999999997</v>
      </c>
      <c r="C19" s="41">
        <v>550.70000000000005</v>
      </c>
      <c r="D19" s="41">
        <v>619.29999999999995</v>
      </c>
      <c r="E19" s="9">
        <v>12.5</v>
      </c>
      <c r="F19" s="9">
        <v>30.2</v>
      </c>
      <c r="G19" s="9">
        <v>68.599999999999909</v>
      </c>
      <c r="H19" s="9">
        <v>143.69999999999999</v>
      </c>
      <c r="I19" s="44"/>
    </row>
    <row r="20" spans="1:9" s="1" customFormat="1" ht="17.100000000000001" customHeight="1" x14ac:dyDescent="0.2">
      <c r="A20" s="8" t="s">
        <v>32</v>
      </c>
      <c r="B20" s="41">
        <v>623.79999999999995</v>
      </c>
      <c r="C20" s="41">
        <v>703.7</v>
      </c>
      <c r="D20" s="41">
        <v>669.59999999999991</v>
      </c>
      <c r="E20" s="9">
        <v>-4.8</v>
      </c>
      <c r="F20" s="9">
        <v>7.3</v>
      </c>
      <c r="G20" s="9">
        <v>-34.100000000000136</v>
      </c>
      <c r="H20" s="9">
        <v>45.799999999999955</v>
      </c>
      <c r="I20" s="44"/>
    </row>
    <row r="21" spans="1:9" ht="17.100000000000001" customHeight="1" x14ac:dyDescent="0.2">
      <c r="A21" s="8" t="s">
        <v>33</v>
      </c>
      <c r="B21" s="41">
        <v>976.4</v>
      </c>
      <c r="C21" s="41">
        <v>933</v>
      </c>
      <c r="D21" s="41">
        <v>933.5</v>
      </c>
      <c r="E21" s="9">
        <v>0.1</v>
      </c>
      <c r="F21" s="9">
        <v>-4.4000000000000004</v>
      </c>
      <c r="G21" s="9">
        <v>0.5</v>
      </c>
      <c r="H21" s="9">
        <v>-42.899999999999977</v>
      </c>
      <c r="I21" s="37"/>
    </row>
    <row r="22" spans="1:9" s="1" customFormat="1" ht="17.100000000000001" customHeight="1" x14ac:dyDescent="0.2">
      <c r="A22" s="8" t="s">
        <v>34</v>
      </c>
      <c r="B22" s="41">
        <v>608.4</v>
      </c>
      <c r="C22" s="41">
        <v>548.1</v>
      </c>
      <c r="D22" s="41">
        <v>547</v>
      </c>
      <c r="E22" s="9">
        <v>-0.2</v>
      </c>
      <c r="F22" s="9">
        <v>-10.1</v>
      </c>
      <c r="G22" s="9">
        <v>-1.1000000000000227</v>
      </c>
      <c r="H22" s="9">
        <v>-61.399999999999977</v>
      </c>
      <c r="I22" s="44"/>
    </row>
    <row r="23" spans="1:9" s="1" customFormat="1" ht="17.100000000000001" customHeight="1" x14ac:dyDescent="0.2">
      <c r="A23" s="8" t="s">
        <v>35</v>
      </c>
      <c r="B23" s="41">
        <v>248.2</v>
      </c>
      <c r="C23" s="41">
        <v>196.4</v>
      </c>
      <c r="D23" s="41">
        <v>196.4</v>
      </c>
      <c r="E23" s="9">
        <v>0</v>
      </c>
      <c r="F23" s="9">
        <v>-20.9</v>
      </c>
      <c r="G23" s="9">
        <v>0</v>
      </c>
      <c r="H23" s="9">
        <v>-51.799999999999983</v>
      </c>
      <c r="I23" s="44"/>
    </row>
    <row r="24" spans="1:9" s="1" customFormat="1" ht="17.100000000000001" customHeight="1" x14ac:dyDescent="0.2">
      <c r="A24" s="8" t="s">
        <v>36</v>
      </c>
      <c r="B24" s="41">
        <v>119.9</v>
      </c>
      <c r="C24" s="41">
        <v>188.4</v>
      </c>
      <c r="D24" s="41">
        <v>190</v>
      </c>
      <c r="E24" s="9">
        <v>0.8</v>
      </c>
      <c r="F24" s="9">
        <v>58.5</v>
      </c>
      <c r="G24" s="9">
        <v>1.5999999999999943</v>
      </c>
      <c r="H24" s="9">
        <v>70.099999999999994</v>
      </c>
      <c r="I24" s="44"/>
    </row>
    <row r="25" spans="1:9" ht="17.100000000000001" customHeight="1" x14ac:dyDescent="0.2">
      <c r="A25" s="8" t="s">
        <v>37</v>
      </c>
      <c r="B25" s="41">
        <v>1137.8000000000002</v>
      </c>
      <c r="C25" s="41">
        <v>1369.2</v>
      </c>
      <c r="D25" s="41">
        <v>1403.1</v>
      </c>
      <c r="E25" s="9">
        <v>2.5</v>
      </c>
      <c r="F25" s="9">
        <v>23.3</v>
      </c>
      <c r="G25" s="9">
        <v>33.899999999999864</v>
      </c>
      <c r="H25" s="9">
        <v>265.29999999999973</v>
      </c>
      <c r="I25" s="37"/>
    </row>
    <row r="26" spans="1:9" s="1" customFormat="1" ht="17.100000000000001" customHeight="1" x14ac:dyDescent="0.2">
      <c r="A26" s="8" t="s">
        <v>34</v>
      </c>
      <c r="B26" s="41">
        <v>454</v>
      </c>
      <c r="C26" s="41">
        <v>548.6</v>
      </c>
      <c r="D26" s="41">
        <v>549.5</v>
      </c>
      <c r="E26" s="9">
        <v>0.2</v>
      </c>
      <c r="F26" s="9">
        <v>21</v>
      </c>
      <c r="G26" s="9">
        <v>0.89999999999997726</v>
      </c>
      <c r="H26" s="9">
        <v>95.5</v>
      </c>
      <c r="I26" s="44"/>
    </row>
    <row r="27" spans="1:9" s="1" customFormat="1" ht="17.100000000000001" customHeight="1" x14ac:dyDescent="0.2">
      <c r="A27" s="8" t="s">
        <v>35</v>
      </c>
      <c r="B27" s="41">
        <v>215.39999999999998</v>
      </c>
      <c r="C27" s="41">
        <v>344.1</v>
      </c>
      <c r="D27" s="41">
        <v>412.7</v>
      </c>
      <c r="E27" s="9">
        <v>19.899999999999999</v>
      </c>
      <c r="F27" s="9">
        <v>91.6</v>
      </c>
      <c r="G27" s="9">
        <v>68.599999999999966</v>
      </c>
      <c r="H27" s="9">
        <v>197.3</v>
      </c>
      <c r="I27" s="44"/>
    </row>
    <row r="28" spans="1:9" s="1" customFormat="1" ht="17.100000000000001" customHeight="1" x14ac:dyDescent="0.2">
      <c r="A28" s="8" t="s">
        <v>36</v>
      </c>
      <c r="B28" s="41">
        <v>468.6</v>
      </c>
      <c r="C28" s="41">
        <v>476.4</v>
      </c>
      <c r="D28" s="41">
        <v>440.69999999999993</v>
      </c>
      <c r="E28" s="9">
        <v>-7.5</v>
      </c>
      <c r="F28" s="9">
        <v>-6</v>
      </c>
      <c r="G28" s="9">
        <v>-35.700000000000045</v>
      </c>
      <c r="H28" s="9">
        <v>-27.900000000000091</v>
      </c>
      <c r="I28" s="44"/>
    </row>
    <row r="29" spans="1:9" ht="17.100000000000001" customHeight="1" x14ac:dyDescent="0.2">
      <c r="A29" s="8" t="s">
        <v>38</v>
      </c>
      <c r="B29" s="41">
        <v>779.59999999999991</v>
      </c>
      <c r="C29" s="41">
        <v>812.2</v>
      </c>
      <c r="D29" s="41">
        <v>800</v>
      </c>
      <c r="E29" s="9">
        <v>-1.5</v>
      </c>
      <c r="F29" s="9">
        <v>2.6</v>
      </c>
      <c r="G29" s="9">
        <v>-12.200000000000045</v>
      </c>
      <c r="H29" s="9">
        <v>20.400000000000091</v>
      </c>
      <c r="I29" s="37"/>
    </row>
    <row r="30" spans="1:9" s="1" customFormat="1" ht="17.100000000000001" customHeight="1" x14ac:dyDescent="0.2">
      <c r="A30" s="8" t="s">
        <v>34</v>
      </c>
      <c r="B30" s="41">
        <v>732.3</v>
      </c>
      <c r="C30" s="41">
        <v>763.1</v>
      </c>
      <c r="D30" s="41">
        <v>750.9</v>
      </c>
      <c r="E30" s="9">
        <v>-1.6</v>
      </c>
      <c r="F30" s="9">
        <v>2.5</v>
      </c>
      <c r="G30" s="9">
        <v>-12.200000000000045</v>
      </c>
      <c r="H30" s="9">
        <v>18.600000000000023</v>
      </c>
      <c r="I30" s="44"/>
    </row>
    <row r="31" spans="1:9" s="1" customFormat="1" ht="17.100000000000001" customHeight="1" x14ac:dyDescent="0.2">
      <c r="A31" s="8" t="s">
        <v>35</v>
      </c>
      <c r="B31" s="41">
        <v>12</v>
      </c>
      <c r="C31" s="41">
        <v>10.199999999999999</v>
      </c>
      <c r="D31" s="41">
        <v>10.200000000000001</v>
      </c>
      <c r="E31" s="9">
        <v>0</v>
      </c>
      <c r="F31" s="9">
        <v>-15</v>
      </c>
      <c r="G31" s="9">
        <v>0</v>
      </c>
      <c r="H31" s="9">
        <v>-1.7999999999999989</v>
      </c>
      <c r="I31" s="44"/>
    </row>
    <row r="32" spans="1:9" s="1" customFormat="1" ht="17.100000000000001" customHeight="1" x14ac:dyDescent="0.2">
      <c r="A32" s="8" t="s">
        <v>36</v>
      </c>
      <c r="B32" s="41">
        <v>35.300000000000004</v>
      </c>
      <c r="C32" s="41">
        <v>38.9</v>
      </c>
      <c r="D32" s="41">
        <v>38.900000000000006</v>
      </c>
      <c r="E32" s="9">
        <v>0</v>
      </c>
      <c r="F32" s="9">
        <v>10.199999999999999</v>
      </c>
      <c r="G32" s="9">
        <v>0</v>
      </c>
      <c r="H32" s="9">
        <v>3.6000000000000014</v>
      </c>
      <c r="I32" s="44"/>
    </row>
    <row r="33" spans="1:9" s="1" customFormat="1" ht="17.100000000000001" customHeight="1" x14ac:dyDescent="0.2">
      <c r="A33" s="8" t="s">
        <v>39</v>
      </c>
      <c r="B33" s="41">
        <v>56.7</v>
      </c>
      <c r="C33" s="41">
        <v>57.3</v>
      </c>
      <c r="D33" s="41">
        <v>61.6</v>
      </c>
      <c r="E33" s="9">
        <v>7.5</v>
      </c>
      <c r="F33" s="9">
        <v>8.6</v>
      </c>
      <c r="G33" s="9">
        <v>4.3000000000000043</v>
      </c>
      <c r="H33" s="9">
        <v>4.8999999999999986</v>
      </c>
      <c r="I33" s="44"/>
    </row>
    <row r="34" spans="1:9" ht="17.100000000000001" customHeight="1" x14ac:dyDescent="0.2">
      <c r="A34" s="8" t="s">
        <v>40</v>
      </c>
      <c r="B34" s="41">
        <v>36.199999999999996</v>
      </c>
      <c r="C34" s="41">
        <v>59.1</v>
      </c>
      <c r="D34" s="41">
        <v>61.1</v>
      </c>
      <c r="E34" s="9">
        <v>3.4</v>
      </c>
      <c r="F34" s="9">
        <v>68.8</v>
      </c>
      <c r="G34" s="9">
        <v>2</v>
      </c>
      <c r="H34" s="9">
        <v>24.900000000000006</v>
      </c>
      <c r="I34" s="37"/>
    </row>
    <row r="35" spans="1:9" ht="17.100000000000001" customHeight="1" x14ac:dyDescent="0.2">
      <c r="A35" s="8" t="s">
        <v>41</v>
      </c>
      <c r="B35" s="41">
        <v>27.400000000000002</v>
      </c>
      <c r="C35" s="41">
        <v>43.7</v>
      </c>
      <c r="D35" s="41">
        <v>43.8</v>
      </c>
      <c r="E35" s="9">
        <v>0.2</v>
      </c>
      <c r="F35" s="9">
        <v>59.9</v>
      </c>
      <c r="G35" s="9">
        <v>9.9999999999994316E-2</v>
      </c>
      <c r="H35" s="9">
        <v>16.399999999999995</v>
      </c>
      <c r="I35" s="37"/>
    </row>
    <row r="36" spans="1:9" ht="17.100000000000001" customHeight="1" x14ac:dyDescent="0.2">
      <c r="A36" s="8" t="s">
        <v>42</v>
      </c>
      <c r="B36" s="41">
        <v>87096.8</v>
      </c>
      <c r="C36" s="41">
        <v>115602.1</v>
      </c>
      <c r="D36" s="41">
        <v>114588.1</v>
      </c>
      <c r="E36" s="9">
        <v>-0.9</v>
      </c>
      <c r="F36" s="9">
        <v>31.6</v>
      </c>
      <c r="G36" s="9">
        <v>-1014</v>
      </c>
      <c r="H36" s="9">
        <v>27491.300000000003</v>
      </c>
      <c r="I36" s="37"/>
    </row>
    <row r="37" spans="1:9" ht="17.100000000000001" customHeight="1" x14ac:dyDescent="0.2">
      <c r="A37" s="8" t="s">
        <v>43</v>
      </c>
      <c r="B37" s="41">
        <v>24726.5</v>
      </c>
      <c r="C37" s="41">
        <v>24885.8</v>
      </c>
      <c r="D37" s="41">
        <v>24675.8</v>
      </c>
      <c r="E37" s="9">
        <v>-0.8</v>
      </c>
      <c r="F37" s="9">
        <v>-0.2</v>
      </c>
      <c r="G37" s="9">
        <v>-210</v>
      </c>
      <c r="H37" s="9">
        <v>-50.700000000000728</v>
      </c>
      <c r="I37" s="37"/>
    </row>
    <row r="38" spans="1:9" ht="17.100000000000001" customHeight="1" x14ac:dyDescent="0.2">
      <c r="A38" s="8" t="s">
        <v>44</v>
      </c>
      <c r="B38" s="41">
        <v>60741.599999999999</v>
      </c>
      <c r="C38" s="41">
        <v>88535.5</v>
      </c>
      <c r="D38" s="41">
        <v>87692.6</v>
      </c>
      <c r="E38" s="9">
        <v>-1</v>
      </c>
      <c r="F38" s="9">
        <v>44.4</v>
      </c>
      <c r="G38" s="9">
        <v>-842.89999999999418</v>
      </c>
      <c r="H38" s="9">
        <v>26951.000000000007</v>
      </c>
      <c r="I38" s="37"/>
    </row>
    <row r="39" spans="1:9" ht="17.100000000000001" customHeight="1" x14ac:dyDescent="0.2">
      <c r="A39" s="8" t="s">
        <v>45</v>
      </c>
      <c r="B39" s="41">
        <v>1628.5</v>
      </c>
      <c r="C39" s="41">
        <v>2180.6999999999998</v>
      </c>
      <c r="D39" s="41">
        <v>2219.6</v>
      </c>
      <c r="E39" s="9">
        <v>1.8</v>
      </c>
      <c r="F39" s="9">
        <v>36.299999999999997</v>
      </c>
      <c r="G39" s="9">
        <v>38.900000000000091</v>
      </c>
      <c r="H39" s="9">
        <v>591.09999999999991</v>
      </c>
      <c r="I39" s="37"/>
    </row>
    <row r="40" spans="1:9" ht="17.100000000000001" customHeight="1" x14ac:dyDescent="0.2">
      <c r="A40" s="8" t="s">
        <v>46</v>
      </c>
      <c r="B40" s="41">
        <v>138153</v>
      </c>
      <c r="C40" s="41">
        <v>122431.1</v>
      </c>
      <c r="D40" s="41">
        <v>123829.5</v>
      </c>
      <c r="E40" s="9">
        <v>1.1000000000000001</v>
      </c>
      <c r="F40" s="9">
        <v>-10.4</v>
      </c>
      <c r="G40" s="9">
        <v>1398.3999999999942</v>
      </c>
      <c r="H40" s="9">
        <v>-14323.5</v>
      </c>
      <c r="I40" s="37"/>
    </row>
    <row r="41" spans="1:9" ht="17.100000000000001" customHeight="1" x14ac:dyDescent="0.2">
      <c r="A41" s="8" t="s">
        <v>47</v>
      </c>
      <c r="B41" s="41">
        <v>2084.1999999999998</v>
      </c>
      <c r="C41" s="41">
        <v>3041.8</v>
      </c>
      <c r="D41" s="41">
        <v>3065.7999999999997</v>
      </c>
      <c r="E41" s="9">
        <v>0.8</v>
      </c>
      <c r="F41" s="9">
        <v>47.1</v>
      </c>
      <c r="G41" s="9">
        <v>23.999999999999545</v>
      </c>
      <c r="H41" s="9">
        <v>981.59999999999991</v>
      </c>
      <c r="I41" s="37"/>
    </row>
    <row r="42" spans="1:9" ht="17.100000000000001" customHeight="1" x14ac:dyDescent="0.2">
      <c r="A42" s="437" t="s">
        <v>48</v>
      </c>
      <c r="B42" s="443">
        <v>246150.39999999999</v>
      </c>
      <c r="C42" s="443">
        <v>259712.3</v>
      </c>
      <c r="D42" s="443">
        <v>260330.2</v>
      </c>
      <c r="E42" s="444">
        <v>0.2</v>
      </c>
      <c r="F42" s="439">
        <v>5.8</v>
      </c>
      <c r="G42" s="439">
        <v>617.90000000002328</v>
      </c>
      <c r="H42" s="439">
        <v>14179.800000000017</v>
      </c>
      <c r="I42" s="37"/>
    </row>
    <row r="43" spans="1:9" ht="17.100000000000001" customHeight="1" x14ac:dyDescent="0.2">
      <c r="A43" s="665" t="s">
        <v>49</v>
      </c>
      <c r="B43" s="666" t="s">
        <v>11</v>
      </c>
      <c r="C43" s="667"/>
      <c r="D43" s="667"/>
      <c r="E43" s="668" t="s">
        <v>12</v>
      </c>
      <c r="F43" s="669"/>
      <c r="G43" s="669"/>
      <c r="H43" s="670"/>
      <c r="I43" s="39"/>
    </row>
    <row r="44" spans="1:9" ht="17.100000000000001" customHeight="1" x14ac:dyDescent="0.2">
      <c r="A44" s="665"/>
      <c r="B44" s="427" t="s">
        <v>50</v>
      </c>
      <c r="C44" s="671" t="s">
        <v>51</v>
      </c>
      <c r="D44" s="671"/>
      <c r="E44" s="672" t="s">
        <v>13</v>
      </c>
      <c r="F44" s="672"/>
      <c r="G44" s="672" t="s">
        <v>14</v>
      </c>
      <c r="H44" s="672"/>
      <c r="I44" s="39"/>
    </row>
    <row r="45" spans="1:9" ht="33.6" customHeight="1" x14ac:dyDescent="0.2">
      <c r="A45" s="665"/>
      <c r="B45" s="7" t="s">
        <v>15</v>
      </c>
      <c r="C45" s="7" t="s">
        <v>16</v>
      </c>
      <c r="D45" s="7" t="s">
        <v>17</v>
      </c>
      <c r="E45" s="19" t="s">
        <v>18</v>
      </c>
      <c r="F45" s="19" t="s">
        <v>19</v>
      </c>
      <c r="G45" s="19" t="s">
        <v>20</v>
      </c>
      <c r="H45" s="19" t="s">
        <v>21</v>
      </c>
      <c r="I45" s="39"/>
    </row>
    <row r="46" spans="1:9" ht="17.100000000000001" customHeight="1" x14ac:dyDescent="0.2">
      <c r="A46" s="8" t="s">
        <v>52</v>
      </c>
      <c r="B46" s="41">
        <v>1143.2</v>
      </c>
      <c r="C46" s="41">
        <v>1155</v>
      </c>
      <c r="D46" s="41">
        <v>1157.4000000000001</v>
      </c>
      <c r="E46" s="41">
        <v>0.2</v>
      </c>
      <c r="F46" s="41">
        <v>1.2</v>
      </c>
      <c r="G46" s="41">
        <v>2.4000000000000909</v>
      </c>
      <c r="H46" s="41">
        <v>14.200000000000045</v>
      </c>
      <c r="I46" s="37"/>
    </row>
    <row r="47" spans="1:9" ht="17.100000000000001" customHeight="1" x14ac:dyDescent="0.2">
      <c r="A47" s="8" t="s">
        <v>53</v>
      </c>
      <c r="B47" s="41">
        <v>54.7</v>
      </c>
      <c r="C47" s="41">
        <v>54.9</v>
      </c>
      <c r="D47" s="41">
        <v>56.199999999999996</v>
      </c>
      <c r="E47" s="41">
        <v>2.4</v>
      </c>
      <c r="F47" s="41">
        <v>2.7</v>
      </c>
      <c r="G47" s="41">
        <v>1.2999999999999972</v>
      </c>
      <c r="H47" s="41">
        <v>1.4999999999999929</v>
      </c>
      <c r="I47" s="37"/>
    </row>
    <row r="48" spans="1:9" ht="17.100000000000001" customHeight="1" x14ac:dyDescent="0.2">
      <c r="A48" s="8" t="s">
        <v>54</v>
      </c>
      <c r="B48" s="41">
        <v>11</v>
      </c>
      <c r="C48" s="41">
        <v>11.4</v>
      </c>
      <c r="D48" s="41">
        <v>13.799999999999999</v>
      </c>
      <c r="E48" s="41">
        <v>21.1</v>
      </c>
      <c r="F48" s="41">
        <v>25.5</v>
      </c>
      <c r="G48" s="41">
        <v>2.3999999999999986</v>
      </c>
      <c r="H48" s="41">
        <v>2.7999999999999989</v>
      </c>
      <c r="I48" s="37"/>
    </row>
    <row r="49" spans="1:9" ht="17.100000000000001" customHeight="1" x14ac:dyDescent="0.2">
      <c r="A49" s="8" t="s">
        <v>55</v>
      </c>
      <c r="B49" s="41">
        <v>425</v>
      </c>
      <c r="C49" s="41">
        <v>427.5</v>
      </c>
      <c r="D49" s="41">
        <v>429.6</v>
      </c>
      <c r="E49" s="41">
        <v>0.5</v>
      </c>
      <c r="F49" s="41">
        <v>1.1000000000000001</v>
      </c>
      <c r="G49" s="41">
        <v>2.1000000000000227</v>
      </c>
      <c r="H49" s="41">
        <v>4.6000000000000227</v>
      </c>
      <c r="I49" s="37"/>
    </row>
    <row r="50" spans="1:9" ht="17.100000000000001" customHeight="1" x14ac:dyDescent="0.2">
      <c r="A50" s="8" t="s">
        <v>56</v>
      </c>
      <c r="B50" s="41">
        <v>7679.37</v>
      </c>
      <c r="C50" s="41">
        <v>7907.37</v>
      </c>
      <c r="D50" s="41">
        <v>8130.5700000000006</v>
      </c>
      <c r="E50" s="41">
        <v>2.8</v>
      </c>
      <c r="F50" s="41">
        <v>5.9</v>
      </c>
      <c r="G50" s="41">
        <v>223.20000000000073</v>
      </c>
      <c r="H50" s="41">
        <v>451.20000000000073</v>
      </c>
      <c r="I50" s="37"/>
    </row>
    <row r="51" spans="1:9" ht="17.100000000000001" customHeight="1" x14ac:dyDescent="0.2">
      <c r="A51" s="8" t="s">
        <v>57</v>
      </c>
      <c r="B51" s="41">
        <v>43</v>
      </c>
      <c r="C51" s="41">
        <v>44.2</v>
      </c>
      <c r="D51" s="41">
        <v>46.6</v>
      </c>
      <c r="E51" s="41">
        <v>5.4</v>
      </c>
      <c r="F51" s="41">
        <v>8.4</v>
      </c>
      <c r="G51" s="41">
        <v>2.3999999999999986</v>
      </c>
      <c r="H51" s="41">
        <v>3.6000000000000014</v>
      </c>
      <c r="I51" s="37"/>
    </row>
    <row r="52" spans="1:9" ht="17.100000000000001" customHeight="1" x14ac:dyDescent="0.2">
      <c r="A52" s="445" t="s">
        <v>48</v>
      </c>
      <c r="B52" s="446">
        <v>9356.27</v>
      </c>
      <c r="C52" s="446">
        <v>9600.3700000000008</v>
      </c>
      <c r="D52" s="446">
        <v>9834.17</v>
      </c>
      <c r="E52" s="446">
        <v>2.4</v>
      </c>
      <c r="F52" s="446">
        <v>5.0999999999999996</v>
      </c>
      <c r="G52" s="446">
        <v>233.79999999999927</v>
      </c>
      <c r="H52" s="446">
        <v>477.89999999999964</v>
      </c>
      <c r="I52" s="37"/>
    </row>
    <row r="53" spans="1:9" ht="17.100000000000001" customHeight="1" x14ac:dyDescent="0.2">
      <c r="A53" s="45" t="s">
        <v>61</v>
      </c>
      <c r="B53" s="46">
        <v>255506.66999999998</v>
      </c>
      <c r="C53" s="46">
        <v>269312.67</v>
      </c>
      <c r="D53" s="46">
        <v>270164.37</v>
      </c>
      <c r="E53" s="35">
        <v>0.3</v>
      </c>
      <c r="F53" s="35">
        <v>5.7</v>
      </c>
      <c r="G53" s="35">
        <v>851.70000000001164</v>
      </c>
      <c r="H53" s="35">
        <v>14657.700000000012</v>
      </c>
      <c r="I53" s="37"/>
    </row>
    <row r="54" spans="1:9" ht="13.35" customHeight="1" x14ac:dyDescent="0.2">
      <c r="A54" s="17" t="s">
        <v>64</v>
      </c>
      <c r="B54" s="18"/>
      <c r="C54" s="18"/>
      <c r="D54" s="47"/>
      <c r="E54" s="48"/>
      <c r="F54" s="49"/>
      <c r="G54" s="18"/>
      <c r="H54" s="18"/>
      <c r="I54" s="18"/>
    </row>
    <row r="55" spans="1:9" ht="13.35" customHeight="1" x14ac:dyDescent="0.2">
      <c r="A55" s="17" t="s">
        <v>5</v>
      </c>
      <c r="B55" s="18"/>
      <c r="C55" s="18"/>
      <c r="D55" s="18"/>
      <c r="E55" s="18"/>
      <c r="F55" s="18"/>
      <c r="G55" s="18"/>
      <c r="H55" s="18"/>
      <c r="I55" s="18"/>
    </row>
    <row r="56" spans="1:9" ht="13.35" customHeight="1" x14ac:dyDescent="0.2">
      <c r="A56" s="17" t="s">
        <v>6</v>
      </c>
      <c r="B56" s="50"/>
      <c r="C56" s="50"/>
      <c r="D56" s="50"/>
      <c r="E56" s="18"/>
      <c r="F56" s="18"/>
      <c r="G56" s="18"/>
      <c r="H56" s="18"/>
      <c r="I56" s="18"/>
    </row>
    <row r="57" spans="1:9" ht="20.100000000000001" customHeight="1" x14ac:dyDescent="0.2">
      <c r="A57" s="18"/>
      <c r="B57" s="18"/>
      <c r="C57" s="18"/>
      <c r="D57" s="18"/>
      <c r="E57" s="18"/>
      <c r="F57" s="18"/>
      <c r="G57" s="18"/>
      <c r="H57" s="18"/>
      <c r="I57" s="18"/>
    </row>
    <row r="58" spans="1:9" ht="20.100000000000001" customHeight="1" x14ac:dyDescent="0.2">
      <c r="A58" s="18"/>
      <c r="B58" s="18"/>
      <c r="C58" s="18"/>
      <c r="D58" s="51"/>
      <c r="E58" s="18"/>
      <c r="F58" s="18"/>
      <c r="G58" s="18"/>
      <c r="H58" s="18"/>
      <c r="I58" s="18"/>
    </row>
    <row r="59" spans="1:9" ht="20.100000000000001" customHeight="1" x14ac:dyDescent="0.2">
      <c r="A59" s="18"/>
      <c r="B59" s="18"/>
      <c r="C59" s="18"/>
      <c r="D59" s="18"/>
      <c r="E59" s="18"/>
      <c r="F59" s="18"/>
      <c r="G59" s="18"/>
      <c r="H59" s="18"/>
      <c r="I59" s="18"/>
    </row>
    <row r="60" spans="1:9" ht="20.100000000000001" customHeight="1" x14ac:dyDescent="0.2">
      <c r="A60" s="18"/>
      <c r="B60" s="18"/>
      <c r="C60" s="18"/>
      <c r="D60" s="18"/>
      <c r="E60" s="18"/>
      <c r="F60" s="18"/>
      <c r="G60" s="18"/>
      <c r="H60" s="18"/>
      <c r="I60" s="18"/>
    </row>
    <row r="61" spans="1:9" ht="20.100000000000001" customHeight="1" x14ac:dyDescent="0.2">
      <c r="A61" s="18"/>
      <c r="B61" s="18"/>
      <c r="C61" s="18"/>
      <c r="D61" s="18"/>
      <c r="E61" s="18"/>
      <c r="F61" s="18"/>
      <c r="G61" s="18"/>
      <c r="H61" s="18"/>
      <c r="I61" s="18"/>
    </row>
    <row r="62" spans="1:9" ht="20.100000000000001" customHeight="1" x14ac:dyDescent="0.2">
      <c r="A62" s="18"/>
      <c r="B62" s="18"/>
      <c r="C62" s="18"/>
      <c r="D62" s="18"/>
      <c r="E62" s="18"/>
      <c r="F62" s="18"/>
      <c r="G62" s="18"/>
      <c r="H62" s="18"/>
      <c r="I62" s="18"/>
    </row>
    <row r="63" spans="1:9" ht="20.100000000000001" customHeight="1" x14ac:dyDescent="0.2">
      <c r="A63" s="18"/>
      <c r="B63" s="18"/>
      <c r="C63" s="18"/>
      <c r="D63" s="18"/>
      <c r="E63" s="18"/>
      <c r="F63" s="18"/>
      <c r="G63" s="18"/>
      <c r="H63" s="18"/>
      <c r="I63" s="18"/>
    </row>
    <row r="64" spans="1:9" ht="20.100000000000001" customHeight="1" x14ac:dyDescent="0.2">
      <c r="A64" s="18"/>
      <c r="B64" s="18"/>
      <c r="C64" s="18"/>
      <c r="D64" s="18"/>
      <c r="E64" s="18"/>
      <c r="F64" s="18"/>
      <c r="G64" s="18"/>
      <c r="H64" s="18"/>
      <c r="I64" s="18"/>
    </row>
    <row r="65" spans="1:9" ht="20.100000000000001" customHeight="1" x14ac:dyDescent="0.2">
      <c r="A65" s="18"/>
      <c r="B65" s="18"/>
      <c r="C65" s="18"/>
      <c r="D65" s="18"/>
      <c r="E65" s="18"/>
      <c r="F65" s="18"/>
      <c r="G65" s="18"/>
      <c r="H65" s="18"/>
      <c r="I65" s="18"/>
    </row>
    <row r="66" spans="1:9" ht="20.100000000000001" customHeight="1" x14ac:dyDescent="0.2">
      <c r="A66" s="18"/>
      <c r="B66" s="18"/>
      <c r="C66" s="18"/>
      <c r="D66" s="18"/>
      <c r="E66" s="18"/>
      <c r="F66" s="18"/>
      <c r="G66" s="18"/>
      <c r="H66" s="18"/>
      <c r="I66" s="18"/>
    </row>
    <row r="67" spans="1:9" ht="20.100000000000001" customHeight="1" x14ac:dyDescent="0.2">
      <c r="I67" s="18"/>
    </row>
  </sheetData>
  <mergeCells count="13">
    <mergeCell ref="A1:H1"/>
    <mergeCell ref="A6:A8"/>
    <mergeCell ref="B6:D6"/>
    <mergeCell ref="E6:H6"/>
    <mergeCell ref="C7:D7"/>
    <mergeCell ref="E7:F7"/>
    <mergeCell ref="G7:H7"/>
    <mergeCell ref="A43:A45"/>
    <mergeCell ref="B43:D43"/>
    <mergeCell ref="E43:H43"/>
    <mergeCell ref="C44:D44"/>
    <mergeCell ref="E44:F44"/>
    <mergeCell ref="G44:H44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51"/>
  <sheetViews>
    <sheetView zoomScale="90" zoomScaleNormal="90" workbookViewId="0">
      <pane xSplit="1" ySplit="7" topLeftCell="B14" activePane="bottomRight" state="frozen"/>
      <selection pane="topRight"/>
      <selection pane="bottomLeft"/>
      <selection pane="bottomRight" sqref="A1:J44"/>
    </sheetView>
  </sheetViews>
  <sheetFormatPr defaultColWidth="11.42578125" defaultRowHeight="20.100000000000001" customHeight="1" x14ac:dyDescent="0.2"/>
  <cols>
    <col min="1" max="1" width="21" style="66" customWidth="1"/>
    <col min="2" max="3" width="11.28515625" style="66" customWidth="1"/>
    <col min="4" max="4" width="7.42578125" style="66" customWidth="1"/>
    <col min="5" max="6" width="11.28515625" style="66" customWidth="1"/>
    <col min="7" max="7" width="7.42578125" style="66" customWidth="1"/>
    <col min="8" max="9" width="11.28515625" style="66" customWidth="1"/>
    <col min="10" max="11" width="7.42578125" style="66" customWidth="1"/>
    <col min="12" max="12" width="10.5703125" style="66" customWidth="1"/>
    <col min="13" max="23" width="7.85546875" style="66" customWidth="1"/>
    <col min="24" max="241" width="11.42578125" style="66" customWidth="1"/>
  </cols>
  <sheetData>
    <row r="1" spans="1:23" ht="37.5" customHeight="1" x14ac:dyDescent="0.2">
      <c r="A1" s="691"/>
      <c r="B1" s="691"/>
      <c r="C1" s="691"/>
      <c r="D1" s="691"/>
      <c r="E1" s="691"/>
      <c r="F1" s="691"/>
      <c r="G1" s="691"/>
      <c r="H1" s="691"/>
      <c r="I1" s="691"/>
      <c r="J1" s="691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2" spans="1:23" ht="15.6" customHeight="1" x14ac:dyDescent="0.2">
      <c r="A2" s="691"/>
      <c r="B2" s="691"/>
      <c r="C2" s="691"/>
      <c r="D2" s="691"/>
      <c r="E2" s="691"/>
      <c r="F2" s="691"/>
      <c r="G2" s="691"/>
      <c r="H2" s="691"/>
      <c r="I2" s="691"/>
      <c r="J2" s="691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</row>
    <row r="3" spans="1:23" ht="15.6" customHeight="1" x14ac:dyDescent="0.2">
      <c r="A3" s="691"/>
      <c r="B3" s="691"/>
      <c r="C3" s="691"/>
      <c r="D3" s="691"/>
      <c r="E3" s="691"/>
      <c r="F3" s="691"/>
      <c r="G3" s="691"/>
      <c r="H3" s="691"/>
      <c r="I3" s="691"/>
      <c r="J3" s="691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</row>
    <row r="4" spans="1:23" ht="15.6" customHeight="1" x14ac:dyDescent="0.2">
      <c r="A4" s="691"/>
      <c r="B4" s="691"/>
      <c r="C4" s="691"/>
      <c r="D4" s="691"/>
      <c r="E4" s="691"/>
      <c r="F4" s="691"/>
      <c r="G4" s="691"/>
      <c r="H4" s="691"/>
      <c r="I4" s="691"/>
      <c r="J4" s="691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</row>
    <row r="5" spans="1:23" ht="20.100000000000001" customHeight="1" x14ac:dyDescent="0.2">
      <c r="A5" s="725" t="s">
        <v>147</v>
      </c>
      <c r="B5" s="727" t="s">
        <v>66</v>
      </c>
      <c r="C5" s="727"/>
      <c r="D5" s="727"/>
      <c r="E5" s="728" t="s">
        <v>67</v>
      </c>
      <c r="F5" s="728"/>
      <c r="G5" s="728"/>
      <c r="H5" s="727" t="s">
        <v>68</v>
      </c>
      <c r="I5" s="727"/>
      <c r="J5" s="727"/>
      <c r="K5" s="280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</row>
    <row r="6" spans="1:23" ht="20.100000000000001" customHeight="1" x14ac:dyDescent="0.2">
      <c r="A6" s="725"/>
      <c r="B6" s="622" t="s">
        <v>2</v>
      </c>
      <c r="C6" s="622" t="s">
        <v>4</v>
      </c>
      <c r="D6" s="622" t="s">
        <v>69</v>
      </c>
      <c r="E6" s="622" t="s">
        <v>2</v>
      </c>
      <c r="F6" s="622" t="s">
        <v>4</v>
      </c>
      <c r="G6" s="622" t="s">
        <v>69</v>
      </c>
      <c r="H6" s="622" t="s">
        <v>2</v>
      </c>
      <c r="I6" s="622" t="s">
        <v>4</v>
      </c>
      <c r="J6" s="622" t="s">
        <v>69</v>
      </c>
      <c r="K6" s="281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</row>
    <row r="7" spans="1:23" ht="20.100000000000001" customHeight="1" x14ac:dyDescent="0.2">
      <c r="A7" s="726"/>
      <c r="B7" s="623" t="s">
        <v>70</v>
      </c>
      <c r="C7" s="624" t="s">
        <v>71</v>
      </c>
      <c r="D7" s="625" t="s">
        <v>72</v>
      </c>
      <c r="E7" s="625" t="s">
        <v>73</v>
      </c>
      <c r="F7" s="626" t="s">
        <v>74</v>
      </c>
      <c r="G7" s="624" t="s">
        <v>75</v>
      </c>
      <c r="H7" s="625" t="s">
        <v>76</v>
      </c>
      <c r="I7" s="626" t="s">
        <v>77</v>
      </c>
      <c r="J7" s="624" t="s">
        <v>78</v>
      </c>
      <c r="K7" s="627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</row>
    <row r="8" spans="1:23" ht="15.6" customHeight="1" x14ac:dyDescent="0.2">
      <c r="A8" s="474" t="s">
        <v>79</v>
      </c>
      <c r="B8" s="620">
        <v>260</v>
      </c>
      <c r="C8" s="620">
        <v>270.2</v>
      </c>
      <c r="D8" s="524">
        <v>3.9</v>
      </c>
      <c r="E8" s="525">
        <v>3251.5246153846156</v>
      </c>
      <c r="F8" s="525">
        <v>3384.1820873427091</v>
      </c>
      <c r="G8" s="524">
        <v>4.0999999999999996</v>
      </c>
      <c r="H8" s="524">
        <v>845.40000000000009</v>
      </c>
      <c r="I8" s="620">
        <v>914.4</v>
      </c>
      <c r="J8" s="524">
        <v>8.1999999999999993</v>
      </c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</row>
    <row r="9" spans="1:23" ht="15.6" hidden="1" customHeight="1" x14ac:dyDescent="0.2">
      <c r="A9" s="467" t="s">
        <v>80</v>
      </c>
      <c r="B9" s="500">
        <v>0</v>
      </c>
      <c r="C9" s="500">
        <v>0</v>
      </c>
      <c r="D9" s="498">
        <v>0</v>
      </c>
      <c r="E9" s="499">
        <v>0</v>
      </c>
      <c r="F9" s="499">
        <v>0</v>
      </c>
      <c r="G9" s="498">
        <v>0</v>
      </c>
      <c r="H9" s="500">
        <v>0</v>
      </c>
      <c r="I9" s="500">
        <v>0</v>
      </c>
      <c r="J9" s="500">
        <v>0</v>
      </c>
      <c r="K9" s="122"/>
      <c r="L9" s="115"/>
      <c r="M9" s="115"/>
      <c r="N9" s="115"/>
      <c r="O9" s="115"/>
      <c r="P9" s="115"/>
      <c r="Q9" s="115"/>
      <c r="R9" s="115"/>
      <c r="S9" s="122"/>
      <c r="T9" s="122"/>
      <c r="U9" s="122"/>
      <c r="V9" s="122"/>
      <c r="W9" s="122"/>
    </row>
    <row r="10" spans="1:23" ht="15.6" customHeight="1" x14ac:dyDescent="0.2">
      <c r="A10" s="501" t="s">
        <v>81</v>
      </c>
      <c r="B10" s="500">
        <v>12.6</v>
      </c>
      <c r="C10" s="500">
        <v>14.7</v>
      </c>
      <c r="D10" s="498">
        <v>16.7</v>
      </c>
      <c r="E10" s="499">
        <v>3264</v>
      </c>
      <c r="F10" s="502">
        <v>3253</v>
      </c>
      <c r="G10" s="498">
        <v>-0.3</v>
      </c>
      <c r="H10" s="500">
        <v>41.1</v>
      </c>
      <c r="I10" s="500">
        <v>47.8</v>
      </c>
      <c r="J10" s="500">
        <v>16.3</v>
      </c>
      <c r="K10" s="122"/>
      <c r="L10" s="115"/>
      <c r="M10" s="115"/>
      <c r="N10" s="115"/>
      <c r="O10" s="115"/>
      <c r="P10" s="115"/>
      <c r="Q10" s="115"/>
      <c r="R10" s="115"/>
      <c r="S10" s="122"/>
      <c r="T10" s="122"/>
      <c r="U10" s="122"/>
      <c r="V10" s="122"/>
      <c r="W10" s="122"/>
    </row>
    <row r="11" spans="1:23" ht="15.6" customHeight="1" x14ac:dyDescent="0.2">
      <c r="A11" s="501" t="s">
        <v>82</v>
      </c>
      <c r="B11" s="500">
        <v>28.1</v>
      </c>
      <c r="C11" s="500">
        <v>28.1</v>
      </c>
      <c r="D11" s="498">
        <v>0</v>
      </c>
      <c r="E11" s="469">
        <v>2799</v>
      </c>
      <c r="F11" s="499">
        <v>2719</v>
      </c>
      <c r="G11" s="498">
        <v>-2.9</v>
      </c>
      <c r="H11" s="500">
        <v>78.7</v>
      </c>
      <c r="I11" s="500">
        <v>76.400000000000006</v>
      </c>
      <c r="J11" s="500">
        <v>-2.9</v>
      </c>
      <c r="K11" s="122"/>
      <c r="L11" s="115"/>
      <c r="M11" s="115"/>
      <c r="N11" s="115"/>
      <c r="O11" s="115"/>
      <c r="P11" s="115"/>
      <c r="Q11" s="115"/>
      <c r="R11" s="115"/>
      <c r="S11" s="122"/>
      <c r="T11" s="122"/>
      <c r="U11" s="122"/>
      <c r="V11" s="122"/>
      <c r="W11" s="122"/>
    </row>
    <row r="12" spans="1:23" ht="15.6" customHeight="1" x14ac:dyDescent="0.2">
      <c r="A12" s="501" t="s">
        <v>83</v>
      </c>
      <c r="B12" s="549">
        <v>8.9</v>
      </c>
      <c r="C12" s="549">
        <v>11</v>
      </c>
      <c r="D12" s="498">
        <v>23.6</v>
      </c>
      <c r="E12" s="499">
        <v>2600</v>
      </c>
      <c r="F12" s="502">
        <v>2500</v>
      </c>
      <c r="G12" s="498">
        <v>-3.8</v>
      </c>
      <c r="H12" s="500">
        <v>23.1</v>
      </c>
      <c r="I12" s="500">
        <v>27.5</v>
      </c>
      <c r="J12" s="500">
        <v>19</v>
      </c>
      <c r="K12" s="122"/>
      <c r="L12" s="394"/>
      <c r="M12" s="115"/>
      <c r="N12" s="115"/>
      <c r="O12" s="115"/>
      <c r="P12" s="115"/>
      <c r="Q12" s="115"/>
      <c r="R12" s="115"/>
      <c r="S12" s="122"/>
      <c r="T12" s="122"/>
      <c r="U12" s="122"/>
      <c r="V12" s="122"/>
      <c r="W12" s="122"/>
    </row>
    <row r="13" spans="1:23" ht="15.6" hidden="1" customHeight="1" x14ac:dyDescent="0.2">
      <c r="A13" s="501" t="s">
        <v>84</v>
      </c>
      <c r="B13" s="500">
        <v>0</v>
      </c>
      <c r="C13" s="500">
        <v>0</v>
      </c>
      <c r="D13" s="498">
        <v>0</v>
      </c>
      <c r="E13" s="499"/>
      <c r="F13" s="499"/>
      <c r="G13" s="498">
        <v>0</v>
      </c>
      <c r="H13" s="500">
        <v>0</v>
      </c>
      <c r="I13" s="500">
        <v>0</v>
      </c>
      <c r="J13" s="500">
        <v>0</v>
      </c>
      <c r="K13" s="122"/>
      <c r="L13" s="115"/>
      <c r="M13" s="115"/>
      <c r="N13" s="115"/>
      <c r="O13" s="115"/>
      <c r="P13" s="115"/>
      <c r="Q13" s="115"/>
      <c r="R13" s="115"/>
      <c r="S13" s="122"/>
      <c r="T13" s="122"/>
      <c r="U13" s="122"/>
      <c r="V13" s="122"/>
      <c r="W13" s="122"/>
    </row>
    <row r="14" spans="1:23" ht="15.6" customHeight="1" x14ac:dyDescent="0.2">
      <c r="A14" s="501" t="s">
        <v>85</v>
      </c>
      <c r="B14" s="500">
        <v>169.5</v>
      </c>
      <c r="C14" s="500">
        <v>171</v>
      </c>
      <c r="D14" s="498">
        <v>0.9</v>
      </c>
      <c r="E14" s="502">
        <v>3019</v>
      </c>
      <c r="F14" s="499">
        <v>3053</v>
      </c>
      <c r="G14" s="498">
        <v>1.1000000000000001</v>
      </c>
      <c r="H14" s="500">
        <v>511.7</v>
      </c>
      <c r="I14" s="500">
        <v>522.1</v>
      </c>
      <c r="J14" s="500">
        <v>2</v>
      </c>
      <c r="K14" s="122"/>
      <c r="L14" s="115"/>
      <c r="M14" s="115"/>
      <c r="N14" s="181"/>
      <c r="O14" s="115"/>
      <c r="P14" s="115"/>
      <c r="Q14" s="115"/>
      <c r="R14" s="115"/>
      <c r="S14" s="122"/>
      <c r="T14" s="122"/>
      <c r="U14" s="122"/>
      <c r="V14" s="122"/>
      <c r="W14" s="122"/>
    </row>
    <row r="15" spans="1:23" ht="15.6" customHeight="1" x14ac:dyDescent="0.2">
      <c r="A15" s="501" t="s">
        <v>86</v>
      </c>
      <c r="B15" s="500">
        <v>40.9</v>
      </c>
      <c r="C15" s="500">
        <v>45.4</v>
      </c>
      <c r="D15" s="498">
        <v>11</v>
      </c>
      <c r="E15" s="499">
        <v>4664</v>
      </c>
      <c r="F15" s="502">
        <v>5300</v>
      </c>
      <c r="G15" s="498">
        <v>13.6</v>
      </c>
      <c r="H15" s="500">
        <v>190.8</v>
      </c>
      <c r="I15" s="500">
        <v>240.6</v>
      </c>
      <c r="J15" s="500">
        <v>26.1</v>
      </c>
      <c r="K15" s="122"/>
      <c r="L15" s="284"/>
      <c r="M15" s="115"/>
      <c r="N15" s="115"/>
      <c r="O15" s="115"/>
      <c r="P15" s="115"/>
      <c r="Q15" s="115"/>
      <c r="R15" s="115"/>
      <c r="S15" s="122"/>
      <c r="T15" s="122"/>
      <c r="U15" s="122"/>
      <c r="V15" s="122"/>
      <c r="W15" s="122"/>
    </row>
    <row r="16" spans="1:23" ht="15.6" customHeight="1" x14ac:dyDescent="0.2">
      <c r="A16" s="474" t="s">
        <v>87</v>
      </c>
      <c r="B16" s="620">
        <v>1131.5999999999999</v>
      </c>
      <c r="C16" s="620">
        <v>1216.4000000000001</v>
      </c>
      <c r="D16" s="524">
        <v>7.5</v>
      </c>
      <c r="E16" s="476">
        <v>4453.5193531283139</v>
      </c>
      <c r="F16" s="476">
        <v>4700.7326537323243</v>
      </c>
      <c r="G16" s="524">
        <v>5.6</v>
      </c>
      <c r="H16" s="524">
        <v>5039.6000000000004</v>
      </c>
      <c r="I16" s="524">
        <v>5717.9</v>
      </c>
      <c r="J16" s="524">
        <v>13.5</v>
      </c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</row>
    <row r="17" spans="1:23" ht="15.6" customHeight="1" x14ac:dyDescent="0.2">
      <c r="A17" s="501" t="s">
        <v>88</v>
      </c>
      <c r="B17" s="500">
        <v>271.10000000000002</v>
      </c>
      <c r="C17" s="500">
        <v>295.2</v>
      </c>
      <c r="D17" s="498">
        <v>8.9</v>
      </c>
      <c r="E17" s="499">
        <v>4900</v>
      </c>
      <c r="F17" s="502">
        <v>5032</v>
      </c>
      <c r="G17" s="498">
        <v>2.7</v>
      </c>
      <c r="H17" s="500">
        <v>1328.4</v>
      </c>
      <c r="I17" s="500">
        <v>1485.4</v>
      </c>
      <c r="J17" s="500">
        <v>11.8</v>
      </c>
      <c r="K17" s="122"/>
      <c r="L17" s="115"/>
      <c r="M17" s="284"/>
      <c r="N17" s="115"/>
      <c r="O17" s="115"/>
      <c r="P17" s="115"/>
      <c r="Q17" s="115"/>
      <c r="R17" s="115"/>
      <c r="S17" s="122"/>
      <c r="T17" s="122"/>
      <c r="U17" s="122"/>
      <c r="V17" s="122"/>
      <c r="W17" s="122"/>
    </row>
    <row r="18" spans="1:23" ht="15.6" customHeight="1" x14ac:dyDescent="0.2">
      <c r="A18" s="501" t="s">
        <v>89</v>
      </c>
      <c r="B18" s="500">
        <v>428.5</v>
      </c>
      <c r="C18" s="500">
        <v>451.6</v>
      </c>
      <c r="D18" s="498">
        <v>5.4</v>
      </c>
      <c r="E18" s="499">
        <v>4225</v>
      </c>
      <c r="F18" s="502">
        <v>4434</v>
      </c>
      <c r="G18" s="498">
        <v>4.9000000000000004</v>
      </c>
      <c r="H18" s="500">
        <v>1810.4</v>
      </c>
      <c r="I18" s="500">
        <v>2002.4</v>
      </c>
      <c r="J18" s="500">
        <v>10.6</v>
      </c>
      <c r="K18" s="122"/>
      <c r="L18" s="115"/>
      <c r="M18" s="285"/>
      <c r="N18" s="115"/>
      <c r="O18" s="115"/>
      <c r="P18" s="115"/>
      <c r="Q18" s="115"/>
      <c r="R18" s="115"/>
      <c r="S18" s="122"/>
      <c r="T18" s="122"/>
      <c r="U18" s="122"/>
      <c r="V18" s="122"/>
      <c r="W18" s="122"/>
    </row>
    <row r="19" spans="1:23" ht="15.6" hidden="1" customHeight="1" x14ac:dyDescent="0.2">
      <c r="A19" s="501" t="s">
        <v>90</v>
      </c>
      <c r="B19" s="500">
        <v>0</v>
      </c>
      <c r="C19" s="500">
        <v>0</v>
      </c>
      <c r="D19" s="498">
        <v>0</v>
      </c>
      <c r="E19" s="499"/>
      <c r="F19" s="502"/>
      <c r="G19" s="498">
        <v>0</v>
      </c>
      <c r="H19" s="500">
        <v>0</v>
      </c>
      <c r="I19" s="500">
        <v>0</v>
      </c>
      <c r="J19" s="500">
        <v>0</v>
      </c>
      <c r="K19" s="122"/>
      <c r="L19" s="115"/>
      <c r="M19" s="115"/>
      <c r="N19" s="115"/>
      <c r="O19" s="115"/>
      <c r="P19" s="115"/>
      <c r="Q19" s="115"/>
      <c r="R19" s="115"/>
      <c r="S19" s="122"/>
      <c r="T19" s="122"/>
      <c r="U19" s="122"/>
      <c r="V19" s="122"/>
      <c r="W19" s="122"/>
    </row>
    <row r="20" spans="1:23" ht="15.6" hidden="1" customHeight="1" x14ac:dyDescent="0.2">
      <c r="A20" s="501" t="s">
        <v>91</v>
      </c>
      <c r="B20" s="500">
        <v>0</v>
      </c>
      <c r="C20" s="500">
        <v>0</v>
      </c>
      <c r="D20" s="498">
        <v>0</v>
      </c>
      <c r="E20" s="499"/>
      <c r="F20" s="502"/>
      <c r="G20" s="498">
        <v>0</v>
      </c>
      <c r="H20" s="500">
        <v>0</v>
      </c>
      <c r="I20" s="500">
        <v>0</v>
      </c>
      <c r="J20" s="500">
        <v>0</v>
      </c>
      <c r="K20" s="122"/>
      <c r="L20" s="115"/>
      <c r="M20" s="115"/>
      <c r="N20" s="115"/>
      <c r="O20" s="115"/>
      <c r="P20" s="115"/>
      <c r="Q20" s="115"/>
      <c r="R20" s="115"/>
      <c r="S20" s="122"/>
      <c r="T20" s="122"/>
      <c r="U20" s="122"/>
      <c r="V20" s="122"/>
      <c r="W20" s="122"/>
    </row>
    <row r="21" spans="1:23" ht="15.6" hidden="1" customHeight="1" x14ac:dyDescent="0.2">
      <c r="A21" s="501" t="s">
        <v>92</v>
      </c>
      <c r="B21" s="500">
        <v>0</v>
      </c>
      <c r="C21" s="500">
        <v>0</v>
      </c>
      <c r="D21" s="498">
        <v>0</v>
      </c>
      <c r="E21" s="499"/>
      <c r="F21" s="502"/>
      <c r="G21" s="498">
        <v>0</v>
      </c>
      <c r="H21" s="500">
        <v>0</v>
      </c>
      <c r="I21" s="500">
        <v>0</v>
      </c>
      <c r="J21" s="500">
        <v>0</v>
      </c>
      <c r="K21" s="122"/>
      <c r="L21" s="115"/>
      <c r="M21" s="115"/>
      <c r="N21" s="115"/>
      <c r="O21" s="115"/>
      <c r="P21" s="115"/>
      <c r="Q21" s="115"/>
      <c r="R21" s="115"/>
      <c r="S21" s="122"/>
      <c r="T21" s="122"/>
      <c r="U21" s="122"/>
      <c r="V21" s="122"/>
      <c r="W21" s="122"/>
    </row>
    <row r="22" spans="1:23" ht="15.6" hidden="1" customHeight="1" x14ac:dyDescent="0.2">
      <c r="A22" s="501" t="s">
        <v>93</v>
      </c>
      <c r="B22" s="500">
        <v>0</v>
      </c>
      <c r="C22" s="500">
        <v>0</v>
      </c>
      <c r="D22" s="498">
        <v>0</v>
      </c>
      <c r="E22" s="499"/>
      <c r="F22" s="502"/>
      <c r="G22" s="498">
        <v>0</v>
      </c>
      <c r="H22" s="500">
        <v>0</v>
      </c>
      <c r="I22" s="500">
        <v>0</v>
      </c>
      <c r="J22" s="500">
        <v>0</v>
      </c>
      <c r="K22" s="122"/>
      <c r="L22" s="115"/>
      <c r="M22" s="115"/>
      <c r="N22" s="115"/>
      <c r="O22" s="115"/>
      <c r="P22" s="115"/>
      <c r="Q22" s="115"/>
      <c r="R22" s="115"/>
      <c r="S22" s="122"/>
      <c r="T22" s="122"/>
      <c r="U22" s="122"/>
      <c r="V22" s="122"/>
      <c r="W22" s="122"/>
    </row>
    <row r="23" spans="1:23" ht="15.6" hidden="1" customHeight="1" x14ac:dyDescent="0.2">
      <c r="A23" s="501" t="s">
        <v>94</v>
      </c>
      <c r="B23" s="500">
        <v>0</v>
      </c>
      <c r="C23" s="500">
        <v>0</v>
      </c>
      <c r="D23" s="498">
        <v>0</v>
      </c>
      <c r="E23" s="499"/>
      <c r="F23" s="502"/>
      <c r="G23" s="498">
        <v>0</v>
      </c>
      <c r="H23" s="500">
        <v>0</v>
      </c>
      <c r="I23" s="500">
        <v>0</v>
      </c>
      <c r="J23" s="500">
        <v>0</v>
      </c>
      <c r="K23" s="122"/>
      <c r="L23" s="115"/>
      <c r="M23" s="115"/>
      <c r="N23" s="115"/>
      <c r="O23" s="115"/>
      <c r="P23" s="115"/>
      <c r="Q23" s="115"/>
      <c r="R23" s="115"/>
      <c r="S23" s="122"/>
      <c r="T23" s="122"/>
      <c r="U23" s="122"/>
      <c r="V23" s="122"/>
      <c r="W23" s="122"/>
    </row>
    <row r="24" spans="1:23" ht="15.6" hidden="1" customHeight="1" x14ac:dyDescent="0.2">
      <c r="A24" s="501" t="s">
        <v>95</v>
      </c>
      <c r="B24" s="500">
        <v>0</v>
      </c>
      <c r="C24" s="500">
        <v>0</v>
      </c>
      <c r="D24" s="498">
        <v>0</v>
      </c>
      <c r="E24" s="499"/>
      <c r="F24" s="502"/>
      <c r="G24" s="498">
        <v>0</v>
      </c>
      <c r="H24" s="500">
        <v>0</v>
      </c>
      <c r="I24" s="500">
        <v>0</v>
      </c>
      <c r="J24" s="500">
        <v>0</v>
      </c>
      <c r="K24" s="122"/>
      <c r="L24" s="115"/>
      <c r="M24" s="115"/>
      <c r="N24" s="115"/>
      <c r="O24" s="115"/>
      <c r="P24" s="115"/>
      <c r="Q24" s="115"/>
      <c r="R24" s="115"/>
      <c r="S24" s="122"/>
      <c r="T24" s="122"/>
      <c r="U24" s="122"/>
      <c r="V24" s="122"/>
      <c r="W24" s="122"/>
    </row>
    <row r="25" spans="1:23" ht="15.6" customHeight="1" x14ac:dyDescent="0.2">
      <c r="A25" s="501" t="s">
        <v>96</v>
      </c>
      <c r="B25" s="500">
        <v>432</v>
      </c>
      <c r="C25" s="500">
        <v>469.6</v>
      </c>
      <c r="D25" s="498">
        <v>8.6999999999999993</v>
      </c>
      <c r="E25" s="499">
        <v>4400</v>
      </c>
      <c r="F25" s="502">
        <v>4749</v>
      </c>
      <c r="G25" s="498">
        <v>7.9</v>
      </c>
      <c r="H25" s="500">
        <v>1900.8</v>
      </c>
      <c r="I25" s="500">
        <v>2230.1</v>
      </c>
      <c r="J25" s="500">
        <v>17.3</v>
      </c>
      <c r="K25" s="122"/>
      <c r="L25" s="401"/>
      <c r="M25" s="115"/>
      <c r="N25" s="115"/>
      <c r="O25" s="401"/>
      <c r="P25" s="115"/>
      <c r="Q25" s="115"/>
      <c r="R25" s="115"/>
      <c r="S25" s="122"/>
      <c r="T25" s="122"/>
      <c r="U25" s="122"/>
      <c r="V25" s="122"/>
      <c r="W25" s="122"/>
    </row>
    <row r="26" spans="1:23" ht="15.6" customHeight="1" x14ac:dyDescent="0.2">
      <c r="A26" s="474" t="s">
        <v>97</v>
      </c>
      <c r="B26" s="620">
        <v>267.8</v>
      </c>
      <c r="C26" s="620">
        <v>276.60000000000002</v>
      </c>
      <c r="D26" s="524">
        <v>3.3</v>
      </c>
      <c r="E26" s="525">
        <v>8997.3876026885737</v>
      </c>
      <c r="F26" s="476">
        <v>9719.3044107013739</v>
      </c>
      <c r="G26" s="524">
        <v>8</v>
      </c>
      <c r="H26" s="620">
        <v>2409.5</v>
      </c>
      <c r="I26" s="620">
        <v>2688.3999999999996</v>
      </c>
      <c r="J26" s="524">
        <v>11.6</v>
      </c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</row>
    <row r="27" spans="1:23" ht="15.6" customHeight="1" x14ac:dyDescent="0.2">
      <c r="A27" s="501" t="s">
        <v>98</v>
      </c>
      <c r="B27" s="500">
        <v>52.2</v>
      </c>
      <c r="C27" s="500">
        <v>62.1</v>
      </c>
      <c r="D27" s="498">
        <v>19</v>
      </c>
      <c r="E27" s="499">
        <v>8398</v>
      </c>
      <c r="F27" s="502">
        <v>8314</v>
      </c>
      <c r="G27" s="498">
        <v>-1</v>
      </c>
      <c r="H27" s="500">
        <v>438.4</v>
      </c>
      <c r="I27" s="500">
        <v>516.29999999999995</v>
      </c>
      <c r="J27" s="500">
        <v>17.8</v>
      </c>
      <c r="K27" s="122"/>
      <c r="L27" s="115"/>
      <c r="M27" s="115"/>
      <c r="N27" s="115"/>
      <c r="O27" s="115"/>
      <c r="P27" s="115"/>
      <c r="Q27" s="115"/>
      <c r="R27" s="115"/>
      <c r="S27" s="122"/>
      <c r="T27" s="122"/>
      <c r="U27" s="122"/>
      <c r="V27" s="122"/>
      <c r="W27" s="122"/>
    </row>
    <row r="28" spans="1:23" ht="15.6" customHeight="1" x14ac:dyDescent="0.2">
      <c r="A28" s="501" t="s">
        <v>99</v>
      </c>
      <c r="B28" s="500">
        <v>11.7</v>
      </c>
      <c r="C28" s="500">
        <v>18.8</v>
      </c>
      <c r="D28" s="498">
        <v>60.7</v>
      </c>
      <c r="E28" s="499">
        <v>11000</v>
      </c>
      <c r="F28" s="502">
        <v>10260</v>
      </c>
      <c r="G28" s="498">
        <v>-6.7</v>
      </c>
      <c r="H28" s="500">
        <v>128.69999999999999</v>
      </c>
      <c r="I28" s="500">
        <v>192.9</v>
      </c>
      <c r="J28" s="500">
        <v>49.9</v>
      </c>
      <c r="K28" s="122"/>
      <c r="L28" s="115"/>
      <c r="M28" s="115"/>
      <c r="N28" s="115"/>
      <c r="O28" s="401"/>
      <c r="P28" s="115"/>
      <c r="Q28" s="115"/>
      <c r="R28" s="115"/>
      <c r="S28" s="122"/>
      <c r="T28" s="122"/>
      <c r="U28" s="122"/>
      <c r="V28" s="122"/>
      <c r="W28" s="122"/>
    </row>
    <row r="29" spans="1:23" ht="15.6" customHeight="1" x14ac:dyDescent="0.2">
      <c r="A29" s="501" t="s">
        <v>100</v>
      </c>
      <c r="B29" s="500">
        <v>182.1</v>
      </c>
      <c r="C29" s="500">
        <v>179.6</v>
      </c>
      <c r="D29" s="498">
        <v>-1.4</v>
      </c>
      <c r="E29" s="499">
        <v>9000</v>
      </c>
      <c r="F29" s="502">
        <v>10162</v>
      </c>
      <c r="G29" s="498">
        <v>12.9</v>
      </c>
      <c r="H29" s="500">
        <v>1638.9</v>
      </c>
      <c r="I29" s="500">
        <v>1825.1</v>
      </c>
      <c r="J29" s="500">
        <v>11.4</v>
      </c>
      <c r="K29" s="122"/>
      <c r="L29" s="115"/>
      <c r="M29" s="115"/>
      <c r="N29" s="115"/>
      <c r="O29" s="115"/>
      <c r="P29" s="115"/>
      <c r="Q29" s="115"/>
      <c r="R29" s="115"/>
      <c r="S29" s="122"/>
      <c r="T29" s="122"/>
      <c r="U29" s="122"/>
      <c r="V29" s="122"/>
      <c r="W29" s="122"/>
    </row>
    <row r="30" spans="1:23" ht="15.6" customHeight="1" x14ac:dyDescent="0.2">
      <c r="A30" s="501" t="s">
        <v>101</v>
      </c>
      <c r="B30" s="500">
        <v>21.8</v>
      </c>
      <c r="C30" s="500">
        <v>16.100000000000001</v>
      </c>
      <c r="D30" s="498">
        <v>-26.1</v>
      </c>
      <c r="E30" s="499">
        <v>9336</v>
      </c>
      <c r="F30" s="502">
        <v>9570</v>
      </c>
      <c r="G30" s="498">
        <v>2.5</v>
      </c>
      <c r="H30" s="500">
        <v>203.5</v>
      </c>
      <c r="I30" s="500">
        <v>154.1</v>
      </c>
      <c r="J30" s="500">
        <v>-24.3</v>
      </c>
      <c r="K30" s="122"/>
      <c r="L30" s="115"/>
      <c r="M30" s="115"/>
      <c r="N30" s="115"/>
      <c r="O30" s="115"/>
      <c r="P30" s="115"/>
      <c r="Q30" s="115"/>
      <c r="R30" s="115"/>
      <c r="S30" s="122"/>
      <c r="T30" s="122"/>
      <c r="U30" s="122"/>
      <c r="V30" s="122"/>
      <c r="W30" s="122"/>
    </row>
    <row r="31" spans="1:23" ht="15.6" customHeight="1" x14ac:dyDescent="0.2">
      <c r="A31" s="474" t="s">
        <v>102</v>
      </c>
      <c r="B31" s="620">
        <v>1168.0999999999999</v>
      </c>
      <c r="C31" s="620">
        <v>1189.2</v>
      </c>
      <c r="D31" s="524">
        <v>1.8</v>
      </c>
      <c r="E31" s="525">
        <v>5939.1041862854217</v>
      </c>
      <c r="F31" s="476">
        <v>6278.1485872855701</v>
      </c>
      <c r="G31" s="524">
        <v>5.7</v>
      </c>
      <c r="H31" s="524">
        <v>6937.5</v>
      </c>
      <c r="I31" s="524">
        <v>7466</v>
      </c>
      <c r="J31" s="524">
        <v>7.6</v>
      </c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</row>
    <row r="32" spans="1:23" ht="15.6" customHeight="1" x14ac:dyDescent="0.2">
      <c r="A32" s="501" t="s">
        <v>103</v>
      </c>
      <c r="B32" s="500">
        <v>819.1</v>
      </c>
      <c r="C32" s="500">
        <v>839.6</v>
      </c>
      <c r="D32" s="498">
        <v>2.5</v>
      </c>
      <c r="E32" s="499">
        <v>6172</v>
      </c>
      <c r="F32" s="502">
        <v>6566</v>
      </c>
      <c r="G32" s="498">
        <v>6.4</v>
      </c>
      <c r="H32" s="500">
        <v>5055.5</v>
      </c>
      <c r="I32" s="500">
        <v>5512.8</v>
      </c>
      <c r="J32" s="500">
        <v>9</v>
      </c>
      <c r="K32" s="122"/>
      <c r="L32" s="115"/>
      <c r="M32" s="115"/>
      <c r="N32" s="115"/>
      <c r="O32" s="115"/>
      <c r="P32" s="115"/>
      <c r="Q32" s="115"/>
      <c r="R32" s="115"/>
      <c r="S32" s="122"/>
      <c r="T32" s="122"/>
      <c r="U32" s="122"/>
      <c r="V32" s="122"/>
      <c r="W32" s="122"/>
    </row>
    <row r="33" spans="1:23" ht="15.6" customHeight="1" x14ac:dyDescent="0.2">
      <c r="A33" s="501" t="s">
        <v>104</v>
      </c>
      <c r="B33" s="500">
        <v>12.5</v>
      </c>
      <c r="C33" s="500">
        <v>12.9</v>
      </c>
      <c r="D33" s="498">
        <v>3.2</v>
      </c>
      <c r="E33" s="499">
        <v>2870</v>
      </c>
      <c r="F33" s="502">
        <v>2939</v>
      </c>
      <c r="G33" s="498">
        <v>2.4</v>
      </c>
      <c r="H33" s="500">
        <v>35.9</v>
      </c>
      <c r="I33" s="500">
        <v>37.9</v>
      </c>
      <c r="J33" s="500">
        <v>5.6</v>
      </c>
      <c r="K33" s="122"/>
      <c r="L33" s="115"/>
      <c r="M33" s="115"/>
      <c r="N33" s="115"/>
      <c r="O33" s="115"/>
      <c r="P33" s="115"/>
      <c r="Q33" s="115"/>
      <c r="R33" s="115"/>
      <c r="S33" s="122"/>
      <c r="T33" s="122"/>
      <c r="U33" s="122"/>
      <c r="V33" s="122"/>
      <c r="W33" s="122"/>
    </row>
    <row r="34" spans="1:23" ht="15.6" customHeight="1" x14ac:dyDescent="0.2">
      <c r="A34" s="501" t="s">
        <v>105</v>
      </c>
      <c r="B34" s="500">
        <v>1.4</v>
      </c>
      <c r="C34" s="500">
        <v>1.6</v>
      </c>
      <c r="D34" s="498">
        <v>14</v>
      </c>
      <c r="E34" s="499">
        <v>3620</v>
      </c>
      <c r="F34" s="502">
        <v>3236</v>
      </c>
      <c r="G34" s="498">
        <v>-10.6</v>
      </c>
      <c r="H34" s="500">
        <v>5.0999999999999996</v>
      </c>
      <c r="I34" s="500">
        <v>5.2</v>
      </c>
      <c r="J34" s="500">
        <v>2</v>
      </c>
      <c r="K34" s="122"/>
      <c r="L34" s="115"/>
      <c r="M34" s="115"/>
      <c r="N34" s="115"/>
      <c r="O34" s="115"/>
      <c r="P34" s="115"/>
      <c r="Q34" s="115"/>
      <c r="R34" s="115"/>
      <c r="S34" s="122"/>
      <c r="T34" s="122"/>
      <c r="U34" s="122"/>
      <c r="V34" s="122"/>
      <c r="W34" s="122"/>
    </row>
    <row r="35" spans="1:23" ht="15.6" customHeight="1" x14ac:dyDescent="0.2">
      <c r="A35" s="501" t="s">
        <v>106</v>
      </c>
      <c r="B35" s="500">
        <v>335.1</v>
      </c>
      <c r="C35" s="500">
        <v>335.1</v>
      </c>
      <c r="D35" s="498">
        <v>0</v>
      </c>
      <c r="E35" s="499">
        <v>5494</v>
      </c>
      <c r="F35" s="502">
        <v>5700</v>
      </c>
      <c r="G35" s="498">
        <v>3.7</v>
      </c>
      <c r="H35" s="500">
        <v>1841</v>
      </c>
      <c r="I35" s="500">
        <v>1910.1</v>
      </c>
      <c r="J35" s="500">
        <v>3.8</v>
      </c>
      <c r="K35" s="122"/>
      <c r="L35" s="115"/>
      <c r="M35" s="115"/>
      <c r="N35" s="115"/>
      <c r="O35" s="115"/>
      <c r="P35" s="115"/>
      <c r="Q35" s="115"/>
      <c r="R35" s="115"/>
      <c r="S35" s="122"/>
      <c r="T35" s="122"/>
      <c r="U35" s="122"/>
      <c r="V35" s="122"/>
      <c r="W35" s="122"/>
    </row>
    <row r="36" spans="1:23" ht="15.6" customHeight="1" x14ac:dyDescent="0.2">
      <c r="A36" s="474" t="s">
        <v>107</v>
      </c>
      <c r="B36" s="620">
        <v>1520.9</v>
      </c>
      <c r="C36" s="620">
        <v>1611.6999999999998</v>
      </c>
      <c r="D36" s="524">
        <v>6</v>
      </c>
      <c r="E36" s="525">
        <v>6242.658754684725</v>
      </c>
      <c r="F36" s="476">
        <v>4894.8957622386306</v>
      </c>
      <c r="G36" s="524">
        <v>-21.6</v>
      </c>
      <c r="H36" s="620">
        <v>9494.5</v>
      </c>
      <c r="I36" s="620">
        <v>7889.1</v>
      </c>
      <c r="J36" s="524">
        <v>-16.899999999999999</v>
      </c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</row>
    <row r="37" spans="1:23" ht="15.6" customHeight="1" x14ac:dyDescent="0.2">
      <c r="A37" s="501" t="s">
        <v>108</v>
      </c>
      <c r="B37" s="500">
        <v>373.1</v>
      </c>
      <c r="C37" s="500">
        <v>433.9</v>
      </c>
      <c r="D37" s="498">
        <v>16.3</v>
      </c>
      <c r="E37" s="499">
        <v>8373</v>
      </c>
      <c r="F37" s="502">
        <v>6782</v>
      </c>
      <c r="G37" s="498">
        <v>-19</v>
      </c>
      <c r="H37" s="500">
        <v>3124</v>
      </c>
      <c r="I37" s="500">
        <v>2942.7</v>
      </c>
      <c r="J37" s="500">
        <v>-5.8</v>
      </c>
      <c r="K37" s="122"/>
      <c r="L37" s="115"/>
      <c r="M37" s="115"/>
      <c r="N37" s="115"/>
      <c r="O37" s="115"/>
      <c r="P37" s="115"/>
      <c r="Q37" s="115"/>
      <c r="R37" s="115"/>
      <c r="S37" s="122"/>
      <c r="T37" s="122"/>
      <c r="U37" s="122"/>
      <c r="V37" s="122"/>
      <c r="W37" s="122"/>
    </row>
    <row r="38" spans="1:23" ht="15" customHeight="1" x14ac:dyDescent="0.2">
      <c r="A38" s="501" t="s">
        <v>109</v>
      </c>
      <c r="B38" s="500">
        <v>346.1</v>
      </c>
      <c r="C38" s="500">
        <v>353.7</v>
      </c>
      <c r="D38" s="498">
        <v>2.2000000000000002</v>
      </c>
      <c r="E38" s="499">
        <v>5722</v>
      </c>
      <c r="F38" s="502">
        <v>5548</v>
      </c>
      <c r="G38" s="498">
        <v>-3</v>
      </c>
      <c r="H38" s="500">
        <v>1980.4</v>
      </c>
      <c r="I38" s="500">
        <v>1962.3</v>
      </c>
      <c r="J38" s="500">
        <v>-0.9</v>
      </c>
      <c r="K38" s="122"/>
      <c r="L38" s="115"/>
      <c r="M38" s="115"/>
      <c r="N38" s="115"/>
      <c r="O38" s="115"/>
      <c r="P38" s="115"/>
      <c r="Q38" s="115"/>
      <c r="R38" s="115"/>
      <c r="S38" s="122"/>
      <c r="T38" s="122"/>
      <c r="U38" s="122"/>
      <c r="V38" s="122"/>
      <c r="W38" s="122"/>
    </row>
    <row r="39" spans="1:23" ht="15.6" customHeight="1" x14ac:dyDescent="0.2">
      <c r="A39" s="501" t="s">
        <v>110</v>
      </c>
      <c r="B39" s="500">
        <v>801.7</v>
      </c>
      <c r="C39" s="500">
        <v>824.1</v>
      </c>
      <c r="D39" s="498">
        <v>2.8</v>
      </c>
      <c r="E39" s="499">
        <v>5476</v>
      </c>
      <c r="F39" s="502">
        <v>3621</v>
      </c>
      <c r="G39" s="498">
        <v>-33.9</v>
      </c>
      <c r="H39" s="500">
        <v>4390.1000000000004</v>
      </c>
      <c r="I39" s="500">
        <v>2984.1</v>
      </c>
      <c r="J39" s="500">
        <v>-32</v>
      </c>
      <c r="K39" s="122"/>
      <c r="L39" s="152"/>
      <c r="M39" s="152"/>
      <c r="N39" s="152"/>
      <c r="O39" s="152"/>
      <c r="P39" s="152"/>
      <c r="Q39" s="152"/>
      <c r="R39" s="152"/>
      <c r="S39" s="286"/>
      <c r="T39" s="115"/>
      <c r="U39" s="115"/>
      <c r="V39" s="122"/>
      <c r="W39" s="122"/>
    </row>
    <row r="40" spans="1:23" ht="15.6" customHeight="1" x14ac:dyDescent="0.2">
      <c r="A40" s="474" t="s">
        <v>111</v>
      </c>
      <c r="B40" s="524">
        <v>1391.6</v>
      </c>
      <c r="C40" s="524">
        <v>1486.6000000000001</v>
      </c>
      <c r="D40" s="524">
        <v>6.8</v>
      </c>
      <c r="E40" s="525">
        <v>4228.9443087093996</v>
      </c>
      <c r="F40" s="525">
        <v>4461.4403336472478</v>
      </c>
      <c r="G40" s="524">
        <v>5.5</v>
      </c>
      <c r="H40" s="524">
        <v>5885</v>
      </c>
      <c r="I40" s="524">
        <v>6632.2999999999993</v>
      </c>
      <c r="J40" s="524">
        <v>12.7</v>
      </c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</row>
    <row r="41" spans="1:23" ht="15.6" customHeight="1" x14ac:dyDescent="0.2">
      <c r="A41" s="621" t="s">
        <v>112</v>
      </c>
      <c r="B41" s="524">
        <v>2956.8</v>
      </c>
      <c r="C41" s="524">
        <v>3077.5</v>
      </c>
      <c r="D41" s="524">
        <v>4.0999999999999996</v>
      </c>
      <c r="E41" s="525">
        <v>6372.2360998376616</v>
      </c>
      <c r="F41" s="525">
        <v>5863.0178391551581</v>
      </c>
      <c r="G41" s="524">
        <v>-8</v>
      </c>
      <c r="H41" s="524">
        <v>18841.5</v>
      </c>
      <c r="I41" s="524">
        <v>18043.5</v>
      </c>
      <c r="J41" s="524">
        <v>-4.2</v>
      </c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</row>
    <row r="42" spans="1:23" ht="15.6" customHeight="1" x14ac:dyDescent="0.2">
      <c r="A42" s="581" t="s">
        <v>58</v>
      </c>
      <c r="B42" s="571">
        <v>4348.3999999999996</v>
      </c>
      <c r="C42" s="571">
        <v>4564.1000000000004</v>
      </c>
      <c r="D42" s="571">
        <v>5</v>
      </c>
      <c r="E42" s="572">
        <v>5686.3275227669956</v>
      </c>
      <c r="F42" s="572">
        <v>5406.5017418549105</v>
      </c>
      <c r="G42" s="571">
        <v>-4.9000000000000004</v>
      </c>
      <c r="H42" s="571">
        <v>24726.5</v>
      </c>
      <c r="I42" s="571">
        <v>24675.8</v>
      </c>
      <c r="J42" s="571">
        <v>-0.2</v>
      </c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</row>
    <row r="43" spans="1:23" ht="15.6" customHeight="1" x14ac:dyDescent="0.2">
      <c r="A43" s="135" t="s">
        <v>5</v>
      </c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</row>
    <row r="44" spans="1:23" ht="15.6" customHeight="1" x14ac:dyDescent="0.2">
      <c r="A44" s="135" t="s">
        <v>6</v>
      </c>
    </row>
    <row r="45" spans="1:23" ht="20.100000000000001" customHeight="1" x14ac:dyDescent="0.2">
      <c r="B45" s="137"/>
      <c r="C45" s="68"/>
      <c r="I45" s="137"/>
    </row>
    <row r="46" spans="1:23" ht="20.100000000000001" customHeight="1" x14ac:dyDescent="0.2">
      <c r="B46" s="288"/>
      <c r="C46" s="137"/>
      <c r="F46" s="73"/>
      <c r="I46" s="72"/>
    </row>
    <row r="47" spans="1:23" ht="20.100000000000001" customHeight="1" x14ac:dyDescent="0.2">
      <c r="B47" s="288"/>
      <c r="C47" s="137"/>
    </row>
    <row r="51" spans="7:7" ht="20.100000000000001" customHeight="1" x14ac:dyDescent="0.2">
      <c r="G51" s="66" t="s">
        <v>63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2986100000000003" right="0.40000000000000008" top="0.98402800000000012" bottom="0.98402800000000012" header="0.5" footer="0.5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48"/>
  <sheetViews>
    <sheetView zoomScale="90" workbookViewId="0">
      <pane xSplit="1" ySplit="8" topLeftCell="B9" activePane="bottomRight" state="frozen"/>
      <selection activeCell="E7" sqref="E7:E42"/>
      <selection pane="topRight"/>
      <selection pane="bottomLeft"/>
      <selection pane="bottomRight" activeCell="B9" sqref="B9"/>
    </sheetView>
  </sheetViews>
  <sheetFormatPr defaultColWidth="11.42578125" defaultRowHeight="20.100000000000001" customHeight="1" x14ac:dyDescent="0.2"/>
  <cols>
    <col min="1" max="1" width="19.5703125" style="1" customWidth="1"/>
    <col min="2" max="8" width="11.28515625" style="1" customWidth="1"/>
    <col min="9" max="9" width="10.42578125" style="1" customWidth="1"/>
    <col min="10" max="10" width="9.7109375" style="1" customWidth="1"/>
    <col min="11" max="11" width="8" style="1" customWidth="1"/>
    <col min="12" max="13" width="8.28515625" style="1" customWidth="1"/>
    <col min="14" max="14" width="8.7109375" style="1" customWidth="1"/>
    <col min="15" max="15" width="16.85546875" style="1" customWidth="1"/>
    <col min="16" max="21" width="11.42578125" style="1" customWidth="1"/>
    <col min="22" max="23" width="11.28515625" style="1" customWidth="1"/>
    <col min="24" max="25" width="11.140625" style="1" customWidth="1"/>
    <col min="26" max="26" width="7.85546875" style="1" customWidth="1"/>
    <col min="27" max="27" width="17.28515625" style="1" customWidth="1"/>
    <col min="28" max="34" width="11.42578125" style="1" customWidth="1"/>
    <col min="35" max="35" width="11.140625" style="1" customWidth="1"/>
    <col min="36" max="38" width="11.42578125" style="1" customWidth="1"/>
    <col min="39" max="39" width="10" style="1" customWidth="1"/>
    <col min="40" max="257" width="11.42578125" style="1" customWidth="1"/>
  </cols>
  <sheetData>
    <row r="1" spans="1:44" ht="38.25" customHeight="1" x14ac:dyDescent="0.2">
      <c r="A1" s="680"/>
      <c r="B1" s="680"/>
      <c r="C1" s="680"/>
      <c r="D1" s="680"/>
      <c r="E1" s="680"/>
      <c r="F1" s="680"/>
      <c r="G1" s="680"/>
      <c r="H1" s="680"/>
      <c r="I1" s="680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</row>
    <row r="2" spans="1:44" ht="15.6" customHeight="1" x14ac:dyDescent="0.2">
      <c r="A2" s="680"/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75"/>
      <c r="O2" s="680"/>
      <c r="P2" s="680"/>
      <c r="Q2" s="680"/>
      <c r="R2" s="680"/>
      <c r="S2" s="680"/>
      <c r="T2" s="680"/>
      <c r="U2" s="680"/>
      <c r="V2" s="680"/>
      <c r="W2" s="680"/>
      <c r="X2" s="680"/>
      <c r="Y2" s="680"/>
      <c r="Z2" s="75"/>
      <c r="AA2" s="680"/>
      <c r="AB2" s="680"/>
      <c r="AC2" s="680"/>
      <c r="AD2" s="680"/>
      <c r="AE2" s="680"/>
      <c r="AF2" s="680"/>
      <c r="AG2" s="680"/>
      <c r="AH2" s="680"/>
      <c r="AI2" s="680"/>
      <c r="AJ2" s="680"/>
      <c r="AK2" s="680"/>
      <c r="AL2" s="680"/>
      <c r="AM2" s="680"/>
      <c r="AN2" s="22"/>
      <c r="AO2" s="22"/>
      <c r="AP2" s="22"/>
      <c r="AQ2" s="22"/>
      <c r="AR2" s="22"/>
    </row>
    <row r="3" spans="1:44" ht="15.6" customHeight="1" x14ac:dyDescent="0.2">
      <c r="A3" s="680"/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75"/>
      <c r="O3" s="680"/>
      <c r="P3" s="680"/>
      <c r="Q3" s="680"/>
      <c r="R3" s="680"/>
      <c r="S3" s="680"/>
      <c r="T3" s="680"/>
      <c r="U3" s="680"/>
      <c r="V3" s="680"/>
      <c r="W3" s="680"/>
      <c r="X3" s="680"/>
      <c r="Y3" s="680"/>
      <c r="Z3" s="75"/>
      <c r="AA3" s="680"/>
      <c r="AB3" s="680"/>
      <c r="AC3" s="680"/>
      <c r="AD3" s="680"/>
      <c r="AE3" s="680"/>
      <c r="AF3" s="680"/>
      <c r="AG3" s="680"/>
      <c r="AH3" s="680"/>
      <c r="AI3" s="680"/>
      <c r="AJ3" s="680"/>
      <c r="AK3" s="680"/>
      <c r="AL3" s="680"/>
      <c r="AM3" s="680"/>
      <c r="AN3" s="22"/>
      <c r="AO3" s="22"/>
      <c r="AP3" s="22"/>
      <c r="AQ3" s="22"/>
      <c r="AR3" s="22"/>
    </row>
    <row r="4" spans="1:44" ht="15.6" customHeight="1" x14ac:dyDescent="0.2">
      <c r="A4" s="680"/>
      <c r="B4" s="680"/>
      <c r="C4" s="680"/>
      <c r="D4" s="680"/>
      <c r="E4" s="680"/>
      <c r="F4" s="680"/>
      <c r="G4" s="680"/>
      <c r="H4" s="680"/>
      <c r="I4" s="680"/>
      <c r="J4" s="680"/>
      <c r="K4" s="680"/>
      <c r="L4" s="680"/>
      <c r="M4" s="680"/>
      <c r="N4" s="75"/>
      <c r="O4" s="680"/>
      <c r="P4" s="680"/>
      <c r="Q4" s="680"/>
      <c r="R4" s="680"/>
      <c r="S4" s="680"/>
      <c r="T4" s="680"/>
      <c r="U4" s="680"/>
      <c r="V4" s="680"/>
      <c r="W4" s="680"/>
      <c r="X4" s="680"/>
      <c r="Y4" s="680"/>
      <c r="Z4" s="75"/>
      <c r="AA4" s="680"/>
      <c r="AB4" s="680"/>
      <c r="AC4" s="680"/>
      <c r="AD4" s="680"/>
      <c r="AE4" s="680"/>
      <c r="AF4" s="680"/>
      <c r="AG4" s="680"/>
      <c r="AH4" s="680"/>
      <c r="AI4" s="680"/>
      <c r="AJ4" s="680"/>
      <c r="AK4" s="680"/>
      <c r="AL4" s="680"/>
      <c r="AM4" s="680"/>
      <c r="AN4" s="22"/>
      <c r="AO4" s="22"/>
      <c r="AP4" s="22"/>
      <c r="AQ4" s="22"/>
      <c r="AR4" s="22"/>
    </row>
    <row r="5" spans="1:44" ht="19.5" customHeight="1" x14ac:dyDescent="0.2">
      <c r="A5" s="725" t="s">
        <v>65</v>
      </c>
      <c r="B5" s="729" t="s">
        <v>126</v>
      </c>
      <c r="C5" s="729"/>
      <c r="D5" s="729"/>
      <c r="E5" s="729"/>
      <c r="F5" s="729"/>
      <c r="G5" s="729"/>
      <c r="H5" s="729"/>
      <c r="I5" s="729"/>
      <c r="J5" s="729"/>
      <c r="K5" s="729"/>
      <c r="L5" s="729"/>
      <c r="M5" s="729"/>
      <c r="N5" s="289"/>
      <c r="O5" s="725" t="s">
        <v>65</v>
      </c>
      <c r="P5" s="729" t="s">
        <v>67</v>
      </c>
      <c r="Q5" s="729"/>
      <c r="R5" s="729"/>
      <c r="S5" s="729"/>
      <c r="T5" s="729"/>
      <c r="U5" s="729"/>
      <c r="V5" s="729"/>
      <c r="W5" s="729"/>
      <c r="X5" s="729"/>
      <c r="Y5" s="729"/>
      <c r="Z5" s="82"/>
      <c r="AA5" s="725" t="s">
        <v>65</v>
      </c>
      <c r="AB5" s="729" t="s">
        <v>127</v>
      </c>
      <c r="AC5" s="729"/>
      <c r="AD5" s="729"/>
      <c r="AE5" s="729"/>
      <c r="AF5" s="729"/>
      <c r="AG5" s="729"/>
      <c r="AH5" s="729"/>
      <c r="AI5" s="729"/>
      <c r="AJ5" s="729"/>
      <c r="AK5" s="729"/>
      <c r="AL5" s="729"/>
      <c r="AM5" s="729"/>
      <c r="AN5" s="22"/>
      <c r="AO5" s="22"/>
      <c r="AP5" s="22"/>
      <c r="AQ5" s="22"/>
      <c r="AR5" s="22"/>
    </row>
    <row r="6" spans="1:44" ht="20.100000000000001" customHeight="1" x14ac:dyDescent="0.2">
      <c r="A6" s="725"/>
      <c r="B6" s="278" t="s">
        <v>128</v>
      </c>
      <c r="C6" s="278" t="s">
        <v>129</v>
      </c>
      <c r="D6" s="278" t="s">
        <v>130</v>
      </c>
      <c r="E6" s="278" t="s">
        <v>131</v>
      </c>
      <c r="F6" s="278" t="s">
        <v>132</v>
      </c>
      <c r="G6" s="278" t="s">
        <v>133</v>
      </c>
      <c r="H6" s="725" t="s">
        <v>134</v>
      </c>
      <c r="I6" s="725"/>
      <c r="J6" s="725" t="s">
        <v>69</v>
      </c>
      <c r="K6" s="725"/>
      <c r="L6" s="725"/>
      <c r="M6" s="725"/>
      <c r="N6" s="4"/>
      <c r="O6" s="725"/>
      <c r="P6" s="278" t="s">
        <v>128</v>
      </c>
      <c r="Q6" s="278" t="s">
        <v>129</v>
      </c>
      <c r="R6" s="278" t="s">
        <v>130</v>
      </c>
      <c r="S6" s="278" t="s">
        <v>131</v>
      </c>
      <c r="T6" s="278" t="s">
        <v>132</v>
      </c>
      <c r="U6" s="278" t="s">
        <v>133</v>
      </c>
      <c r="V6" s="725" t="s">
        <v>134</v>
      </c>
      <c r="W6" s="725"/>
      <c r="X6" s="725" t="s">
        <v>69</v>
      </c>
      <c r="Y6" s="725"/>
      <c r="Z6" s="39"/>
      <c r="AA6" s="725"/>
      <c r="AB6" s="278" t="s">
        <v>128</v>
      </c>
      <c r="AC6" s="278" t="s">
        <v>129</v>
      </c>
      <c r="AD6" s="278" t="s">
        <v>130</v>
      </c>
      <c r="AE6" s="278" t="s">
        <v>131</v>
      </c>
      <c r="AF6" s="278" t="s">
        <v>132</v>
      </c>
      <c r="AG6" s="278" t="s">
        <v>133</v>
      </c>
      <c r="AH6" s="725" t="s">
        <v>134</v>
      </c>
      <c r="AI6" s="725"/>
      <c r="AJ6" s="725" t="s">
        <v>69</v>
      </c>
      <c r="AK6" s="725"/>
      <c r="AL6" s="725"/>
      <c r="AM6" s="725"/>
      <c r="AN6" s="22"/>
      <c r="AO6" s="22"/>
      <c r="AP6" s="22"/>
      <c r="AQ6" s="22"/>
      <c r="AR6" s="22"/>
    </row>
    <row r="7" spans="1:44" ht="20.100000000000001" customHeight="1" x14ac:dyDescent="0.2">
      <c r="A7" s="725"/>
      <c r="B7" s="725" t="s">
        <v>70</v>
      </c>
      <c r="C7" s="725" t="s">
        <v>71</v>
      </c>
      <c r="D7" s="725" t="s">
        <v>73</v>
      </c>
      <c r="E7" s="725" t="s">
        <v>74</v>
      </c>
      <c r="F7" s="725" t="s">
        <v>76</v>
      </c>
      <c r="G7" s="725" t="s">
        <v>77</v>
      </c>
      <c r="H7" s="290" t="s">
        <v>135</v>
      </c>
      <c r="I7" s="290" t="s">
        <v>136</v>
      </c>
      <c r="J7" s="725" t="s">
        <v>13</v>
      </c>
      <c r="K7" s="725"/>
      <c r="L7" s="725" t="s">
        <v>14</v>
      </c>
      <c r="M7" s="725"/>
      <c r="N7" s="4"/>
      <c r="O7" s="725"/>
      <c r="P7" s="725" t="s">
        <v>70</v>
      </c>
      <c r="Q7" s="725" t="s">
        <v>71</v>
      </c>
      <c r="R7" s="725" t="s">
        <v>73</v>
      </c>
      <c r="S7" s="725" t="s">
        <v>74</v>
      </c>
      <c r="T7" s="725" t="s">
        <v>76</v>
      </c>
      <c r="U7" s="725" t="s">
        <v>77</v>
      </c>
      <c r="V7" s="290" t="s">
        <v>135</v>
      </c>
      <c r="W7" s="290" t="s">
        <v>136</v>
      </c>
      <c r="X7" s="725" t="s">
        <v>13</v>
      </c>
      <c r="Y7" s="725"/>
      <c r="Z7" s="39"/>
      <c r="AA7" s="725"/>
      <c r="AB7" s="725" t="s">
        <v>70</v>
      </c>
      <c r="AC7" s="725" t="s">
        <v>71</v>
      </c>
      <c r="AD7" s="725" t="s">
        <v>73</v>
      </c>
      <c r="AE7" s="725" t="s">
        <v>74</v>
      </c>
      <c r="AF7" s="725" t="s">
        <v>76</v>
      </c>
      <c r="AG7" s="725" t="s">
        <v>77</v>
      </c>
      <c r="AH7" s="290" t="s">
        <v>135</v>
      </c>
      <c r="AI7" s="290" t="s">
        <v>136</v>
      </c>
      <c r="AJ7" s="725" t="s">
        <v>13</v>
      </c>
      <c r="AK7" s="725"/>
      <c r="AL7" s="725" t="s">
        <v>14</v>
      </c>
      <c r="AM7" s="725"/>
      <c r="AN7" s="22"/>
      <c r="AO7" s="22"/>
      <c r="AP7" s="22"/>
      <c r="AQ7" s="22"/>
      <c r="AR7" s="22"/>
    </row>
    <row r="8" spans="1:44" ht="13.5" customHeight="1" x14ac:dyDescent="0.2">
      <c r="A8" s="726"/>
      <c r="B8" s="726"/>
      <c r="C8" s="726"/>
      <c r="D8" s="726"/>
      <c r="E8" s="726"/>
      <c r="F8" s="726"/>
      <c r="G8" s="726"/>
      <c r="H8" s="291" t="s">
        <v>119</v>
      </c>
      <c r="I8" s="291" t="s">
        <v>120</v>
      </c>
      <c r="J8" s="283" t="s">
        <v>121</v>
      </c>
      <c r="K8" s="283" t="s">
        <v>137</v>
      </c>
      <c r="L8" s="283" t="s">
        <v>138</v>
      </c>
      <c r="M8" s="283" t="s">
        <v>139</v>
      </c>
      <c r="N8" s="4"/>
      <c r="O8" s="726"/>
      <c r="P8" s="726"/>
      <c r="Q8" s="726"/>
      <c r="R8" s="726"/>
      <c r="S8" s="726"/>
      <c r="T8" s="726"/>
      <c r="U8" s="726"/>
      <c r="V8" s="291" t="s">
        <v>119</v>
      </c>
      <c r="W8" s="291" t="s">
        <v>120</v>
      </c>
      <c r="X8" s="283" t="s">
        <v>121</v>
      </c>
      <c r="Y8" s="283" t="s">
        <v>137</v>
      </c>
      <c r="Z8" s="39"/>
      <c r="AA8" s="726"/>
      <c r="AB8" s="726"/>
      <c r="AC8" s="726"/>
      <c r="AD8" s="726"/>
      <c r="AE8" s="726"/>
      <c r="AF8" s="726"/>
      <c r="AG8" s="726"/>
      <c r="AH8" s="291" t="s">
        <v>119</v>
      </c>
      <c r="AI8" s="291" t="s">
        <v>120</v>
      </c>
      <c r="AJ8" s="283" t="s">
        <v>121</v>
      </c>
      <c r="AK8" s="283" t="s">
        <v>137</v>
      </c>
      <c r="AL8" s="283" t="s">
        <v>138</v>
      </c>
      <c r="AM8" s="283" t="s">
        <v>139</v>
      </c>
      <c r="AN8" s="22"/>
      <c r="AO8" s="22"/>
      <c r="AP8" s="22"/>
      <c r="AQ8" s="22"/>
      <c r="AR8" s="22"/>
    </row>
    <row r="9" spans="1:44" ht="15.6" customHeight="1" x14ac:dyDescent="0.2">
      <c r="A9" s="100" t="s">
        <v>79</v>
      </c>
      <c r="B9" s="101">
        <v>361.9</v>
      </c>
      <c r="C9" s="101">
        <v>393.8</v>
      </c>
      <c r="D9" s="101">
        <v>327</v>
      </c>
      <c r="E9" s="101">
        <v>311.8</v>
      </c>
      <c r="F9" s="101">
        <v>290.89999999999998</v>
      </c>
      <c r="G9" s="101">
        <f>'Milho 1a'!B8</f>
        <v>260</v>
      </c>
      <c r="H9" s="101">
        <v>254.9</v>
      </c>
      <c r="I9" s="101">
        <f>'Milho 1a'!C8</f>
        <v>270.2</v>
      </c>
      <c r="J9" s="101">
        <f t="shared" ref="J9:J43" si="0">IF($H9=0,0,ROUND((I9/$H9-1)*100,1))</f>
        <v>6</v>
      </c>
      <c r="K9" s="101">
        <f t="shared" ref="K9:K43" si="1">IF($G9=0,0,ROUND((I9/$G9-1)*100,1))</f>
        <v>3.9</v>
      </c>
      <c r="L9" s="101">
        <f t="shared" ref="L9:L43" si="2">I9-H9</f>
        <v>15.299999999999983</v>
      </c>
      <c r="M9" s="101">
        <f t="shared" ref="M9:M43" si="3">I9-G9</f>
        <v>10.199999999999989</v>
      </c>
      <c r="N9" s="292"/>
      <c r="O9" s="100" t="s">
        <v>79</v>
      </c>
      <c r="P9" s="102">
        <v>2844.7109700000001</v>
      </c>
      <c r="Q9" s="102">
        <v>3239.0081260000002</v>
      </c>
      <c r="R9" s="102">
        <v>3141.609786</v>
      </c>
      <c r="S9" s="102">
        <v>3194.4162919999999</v>
      </c>
      <c r="T9" s="102">
        <v>3302.2086749999999</v>
      </c>
      <c r="U9" s="102">
        <v>3173.2696989999999</v>
      </c>
      <c r="V9" s="102">
        <v>4814.6092589999998</v>
      </c>
      <c r="W9" s="102">
        <f>'Milho 1a'!F8</f>
        <v>3384.1820873427091</v>
      </c>
      <c r="X9" s="101">
        <f t="shared" ref="X9:X43" si="4">IF($V9=0,0,ROUND((W9/$V9-1)*100,1))</f>
        <v>-29.7</v>
      </c>
      <c r="Y9" s="101">
        <f t="shared" ref="Y9:Y43" si="5">IF($U9=0,0,ROUND((W9/$U9-1)*100,1))</f>
        <v>6.6</v>
      </c>
      <c r="Z9" s="87"/>
      <c r="AA9" s="100" t="s">
        <v>79</v>
      </c>
      <c r="AB9" s="101">
        <v>1029.4100000000001</v>
      </c>
      <c r="AC9" s="101">
        <v>1275.5116</v>
      </c>
      <c r="AD9" s="101">
        <v>1027.3032000000001</v>
      </c>
      <c r="AE9" s="101">
        <v>996.01499999999999</v>
      </c>
      <c r="AF9" s="101">
        <v>961.99599999999998</v>
      </c>
      <c r="AG9" s="101">
        <f>'Milho 1a'!H8</f>
        <v>845.40000000000009</v>
      </c>
      <c r="AH9" s="101">
        <v>1227.2</v>
      </c>
      <c r="AI9" s="101">
        <f>'Milho 1a'!I8</f>
        <v>914.4</v>
      </c>
      <c r="AJ9" s="101">
        <f t="shared" ref="AJ9:AJ43" si="6">IF($AH9=0,0,ROUND((AI9/$AH9-1)*100,1))</f>
        <v>-25.5</v>
      </c>
      <c r="AK9" s="101">
        <f t="shared" ref="AK9:AK43" si="7">IF($AG9=0,0,ROUND((AI9/$AG9-1)*100,1))</f>
        <v>8.1999999999999993</v>
      </c>
      <c r="AL9" s="101">
        <f t="shared" ref="AL9:AL43" si="8">AI9-AH9</f>
        <v>-312.80000000000007</v>
      </c>
      <c r="AM9" s="101">
        <f t="shared" ref="AM9:AM43" si="9">AI9-AG9</f>
        <v>68.999999999999886</v>
      </c>
      <c r="AN9" s="293"/>
      <c r="AO9" s="293"/>
      <c r="AP9" s="293"/>
      <c r="AQ9" s="293"/>
      <c r="AR9" s="22"/>
    </row>
    <row r="10" spans="1:44" ht="15.6" customHeight="1" x14ac:dyDescent="0.2">
      <c r="A10" s="56" t="s">
        <v>80</v>
      </c>
      <c r="B10" s="9">
        <v>6.2</v>
      </c>
      <c r="C10" s="9">
        <v>6.2</v>
      </c>
      <c r="D10" s="79">
        <v>0</v>
      </c>
      <c r="E10" s="9">
        <v>0</v>
      </c>
      <c r="F10" s="9">
        <v>0</v>
      </c>
      <c r="G10" s="9">
        <f>'Milho 1a'!B9</f>
        <v>0</v>
      </c>
      <c r="H10" s="9">
        <v>0</v>
      </c>
      <c r="I10" s="79">
        <f>'Milho 1a'!C9</f>
        <v>0</v>
      </c>
      <c r="J10" s="79">
        <f t="shared" si="0"/>
        <v>0</v>
      </c>
      <c r="K10" s="79">
        <f t="shared" si="1"/>
        <v>0</v>
      </c>
      <c r="L10" s="79">
        <f t="shared" si="2"/>
        <v>0</v>
      </c>
      <c r="M10" s="79">
        <f t="shared" si="3"/>
        <v>0</v>
      </c>
      <c r="N10" s="294"/>
      <c r="O10" s="56" t="s">
        <v>80</v>
      </c>
      <c r="P10" s="24">
        <v>923</v>
      </c>
      <c r="Q10" s="24">
        <v>2483</v>
      </c>
      <c r="R10" s="89">
        <v>0</v>
      </c>
      <c r="S10" s="24">
        <v>0</v>
      </c>
      <c r="T10" s="24">
        <v>0</v>
      </c>
      <c r="U10" s="24">
        <v>0</v>
      </c>
      <c r="V10" s="24">
        <v>0</v>
      </c>
      <c r="W10" s="89">
        <f>'Milho 1a'!F9</f>
        <v>0</v>
      </c>
      <c r="X10" s="79">
        <f t="shared" si="4"/>
        <v>0</v>
      </c>
      <c r="Y10" s="79">
        <f t="shared" si="5"/>
        <v>0</v>
      </c>
      <c r="Z10" s="90"/>
      <c r="AA10" s="56" t="s">
        <v>80</v>
      </c>
      <c r="AB10" s="9">
        <v>5.7</v>
      </c>
      <c r="AC10" s="9">
        <v>15.4</v>
      </c>
      <c r="AD10" s="79">
        <v>0</v>
      </c>
      <c r="AE10" s="9">
        <v>0</v>
      </c>
      <c r="AF10" s="9">
        <v>0</v>
      </c>
      <c r="AG10" s="9">
        <f>'Milho 1a'!H9</f>
        <v>0</v>
      </c>
      <c r="AH10" s="9">
        <v>0</v>
      </c>
      <c r="AI10" s="79">
        <f>'Milho 1a'!I9</f>
        <v>0</v>
      </c>
      <c r="AJ10" s="79">
        <f t="shared" si="6"/>
        <v>0</v>
      </c>
      <c r="AK10" s="79">
        <f t="shared" si="7"/>
        <v>0</v>
      </c>
      <c r="AL10" s="79">
        <f t="shared" si="8"/>
        <v>0</v>
      </c>
      <c r="AM10" s="79">
        <f t="shared" si="9"/>
        <v>0</v>
      </c>
      <c r="AN10" s="293"/>
      <c r="AO10" s="293"/>
      <c r="AP10" s="293"/>
      <c r="AQ10" s="293"/>
      <c r="AR10" s="22"/>
    </row>
    <row r="11" spans="1:44" ht="15.6" customHeight="1" x14ac:dyDescent="0.2">
      <c r="A11" s="56" t="s">
        <v>81</v>
      </c>
      <c r="B11" s="9">
        <v>60.9</v>
      </c>
      <c r="C11" s="9">
        <v>46</v>
      </c>
      <c r="D11" s="79">
        <v>38.6</v>
      </c>
      <c r="E11" s="9">
        <v>40.200000000000003</v>
      </c>
      <c r="F11" s="9">
        <v>29.1</v>
      </c>
      <c r="G11" s="9">
        <f>'Milho 1a'!B10</f>
        <v>12.6</v>
      </c>
      <c r="H11" s="9">
        <v>11.9</v>
      </c>
      <c r="I11" s="79">
        <f>'Milho 1a'!C10</f>
        <v>14.7</v>
      </c>
      <c r="J11" s="79">
        <f t="shared" si="0"/>
        <v>23.5</v>
      </c>
      <c r="K11" s="79">
        <f t="shared" si="1"/>
        <v>16.7</v>
      </c>
      <c r="L11" s="79">
        <f t="shared" si="2"/>
        <v>2.7999999999999989</v>
      </c>
      <c r="M11" s="79">
        <f t="shared" si="3"/>
        <v>2.0999999999999996</v>
      </c>
      <c r="N11" s="294"/>
      <c r="O11" s="56" t="s">
        <v>81</v>
      </c>
      <c r="P11" s="24">
        <v>2035</v>
      </c>
      <c r="Q11" s="24">
        <v>2174</v>
      </c>
      <c r="R11" s="89">
        <v>2657</v>
      </c>
      <c r="S11" s="24">
        <v>2661</v>
      </c>
      <c r="T11" s="24">
        <v>2471</v>
      </c>
      <c r="U11" s="24">
        <f>'Milho 1a'!E10</f>
        <v>3264</v>
      </c>
      <c r="V11" s="24">
        <v>2846</v>
      </c>
      <c r="W11" s="89">
        <f>'Milho 1a'!F10</f>
        <v>3253</v>
      </c>
      <c r="X11" s="79">
        <f t="shared" si="4"/>
        <v>14.3</v>
      </c>
      <c r="Y11" s="79">
        <f t="shared" si="5"/>
        <v>-0.3</v>
      </c>
      <c r="Z11" s="90"/>
      <c r="AA11" s="56" t="s">
        <v>81</v>
      </c>
      <c r="AB11" s="9">
        <v>123.9</v>
      </c>
      <c r="AC11" s="9">
        <v>100</v>
      </c>
      <c r="AD11" s="79">
        <v>102.6</v>
      </c>
      <c r="AE11" s="9">
        <v>107</v>
      </c>
      <c r="AF11" s="9">
        <v>71.900000000000006</v>
      </c>
      <c r="AG11" s="9">
        <f>'Milho 1a'!H10</f>
        <v>41.1</v>
      </c>
      <c r="AH11" s="9">
        <v>33.9</v>
      </c>
      <c r="AI11" s="79">
        <f>'Milho 1a'!I10</f>
        <v>47.8</v>
      </c>
      <c r="AJ11" s="79">
        <f t="shared" si="6"/>
        <v>41</v>
      </c>
      <c r="AK11" s="79">
        <f t="shared" si="7"/>
        <v>16.3</v>
      </c>
      <c r="AL11" s="79">
        <f t="shared" si="8"/>
        <v>13.899999999999999</v>
      </c>
      <c r="AM11" s="79">
        <f t="shared" si="9"/>
        <v>6.6999999999999957</v>
      </c>
      <c r="AN11" s="293"/>
      <c r="AO11" s="293"/>
      <c r="AP11" s="293"/>
      <c r="AQ11" s="293"/>
      <c r="AR11" s="22"/>
    </row>
    <row r="12" spans="1:44" ht="15.6" customHeight="1" x14ac:dyDescent="0.2">
      <c r="A12" s="56" t="s">
        <v>82</v>
      </c>
      <c r="B12" s="9">
        <v>46.5</v>
      </c>
      <c r="C12" s="9">
        <v>41.3</v>
      </c>
      <c r="D12" s="79">
        <v>39.6</v>
      </c>
      <c r="E12" s="9">
        <v>34.9</v>
      </c>
      <c r="F12" s="9">
        <v>31</v>
      </c>
      <c r="G12" s="9">
        <f>'Milho 1a'!B11</f>
        <v>28.1</v>
      </c>
      <c r="H12" s="9">
        <v>26.7</v>
      </c>
      <c r="I12" s="79">
        <f>'Milho 1a'!C11</f>
        <v>28.1</v>
      </c>
      <c r="J12" s="79">
        <f t="shared" si="0"/>
        <v>5.2</v>
      </c>
      <c r="K12" s="79">
        <f t="shared" si="1"/>
        <v>0</v>
      </c>
      <c r="L12" s="79">
        <f t="shared" si="2"/>
        <v>1.4000000000000021</v>
      </c>
      <c r="M12" s="79">
        <f t="shared" si="3"/>
        <v>0</v>
      </c>
      <c r="N12" s="294"/>
      <c r="O12" s="56" t="s">
        <v>82</v>
      </c>
      <c r="P12" s="24">
        <v>2340</v>
      </c>
      <c r="Q12" s="24">
        <v>2332</v>
      </c>
      <c r="R12" s="89">
        <v>2442</v>
      </c>
      <c r="S12" s="24">
        <v>2350</v>
      </c>
      <c r="T12" s="24">
        <v>2616</v>
      </c>
      <c r="U12" s="24">
        <f>'Milho 1a'!E11</f>
        <v>2799</v>
      </c>
      <c r="V12" s="24">
        <v>2440</v>
      </c>
      <c r="W12" s="89">
        <f>'Milho 1a'!F11</f>
        <v>2719</v>
      </c>
      <c r="X12" s="79">
        <f t="shared" si="4"/>
        <v>11.4</v>
      </c>
      <c r="Y12" s="79">
        <f t="shared" si="5"/>
        <v>-2.9</v>
      </c>
      <c r="Z12" s="90"/>
      <c r="AA12" s="56" t="s">
        <v>82</v>
      </c>
      <c r="AB12" s="9">
        <v>108.81</v>
      </c>
      <c r="AC12" s="9">
        <v>96.311599999999999</v>
      </c>
      <c r="AD12" s="79">
        <v>96.703199999999995</v>
      </c>
      <c r="AE12" s="9">
        <v>82.015000000000001</v>
      </c>
      <c r="AF12" s="9">
        <v>81.096000000000004</v>
      </c>
      <c r="AG12" s="9">
        <f>'Milho 1a'!H11</f>
        <v>78.7</v>
      </c>
      <c r="AH12" s="9">
        <v>65.099999999999994</v>
      </c>
      <c r="AI12" s="79">
        <f>'Milho 1a'!I11</f>
        <v>76.400000000000006</v>
      </c>
      <c r="AJ12" s="79">
        <f t="shared" si="6"/>
        <v>17.399999999999999</v>
      </c>
      <c r="AK12" s="79">
        <f t="shared" si="7"/>
        <v>-2.9</v>
      </c>
      <c r="AL12" s="79">
        <f t="shared" si="8"/>
        <v>11.300000000000011</v>
      </c>
      <c r="AM12" s="79">
        <f t="shared" si="9"/>
        <v>-2.2999999999999972</v>
      </c>
      <c r="AN12" s="293"/>
      <c r="AO12" s="293"/>
      <c r="AP12" s="293"/>
      <c r="AQ12" s="293"/>
      <c r="AR12" s="22"/>
    </row>
    <row r="13" spans="1:44" ht="15.6" customHeight="1" x14ac:dyDescent="0.2">
      <c r="A13" s="56" t="s">
        <v>83</v>
      </c>
      <c r="B13" s="9">
        <v>11</v>
      </c>
      <c r="C13" s="9">
        <v>15.5</v>
      </c>
      <c r="D13" s="79">
        <v>5.4</v>
      </c>
      <c r="E13" s="9">
        <v>12.2</v>
      </c>
      <c r="F13" s="9">
        <v>8.1</v>
      </c>
      <c r="G13" s="9">
        <f>'Milho 1a'!B12</f>
        <v>8.9</v>
      </c>
      <c r="H13" s="9">
        <v>8.9</v>
      </c>
      <c r="I13" s="79">
        <f>'Milho 1a'!C12</f>
        <v>11</v>
      </c>
      <c r="J13" s="79">
        <f t="shared" si="0"/>
        <v>23.6</v>
      </c>
      <c r="K13" s="79">
        <f t="shared" si="1"/>
        <v>23.6</v>
      </c>
      <c r="L13" s="79">
        <f t="shared" si="2"/>
        <v>2.0999999999999996</v>
      </c>
      <c r="M13" s="79">
        <f t="shared" si="3"/>
        <v>2.0999999999999996</v>
      </c>
      <c r="N13" s="294"/>
      <c r="O13" s="56" t="s">
        <v>83</v>
      </c>
      <c r="P13" s="24">
        <v>2627</v>
      </c>
      <c r="Q13" s="24">
        <v>2540</v>
      </c>
      <c r="R13" s="89">
        <v>2515</v>
      </c>
      <c r="S13" s="24">
        <v>2526</v>
      </c>
      <c r="T13" s="24">
        <v>2560</v>
      </c>
      <c r="U13" s="24">
        <f>'Milho 1a'!E12</f>
        <v>2600</v>
      </c>
      <c r="V13" s="24">
        <v>2607</v>
      </c>
      <c r="W13" s="89">
        <f>'Milho 1a'!F12</f>
        <v>2500</v>
      </c>
      <c r="X13" s="79">
        <f t="shared" si="4"/>
        <v>-4.0999999999999996</v>
      </c>
      <c r="Y13" s="79">
        <f t="shared" si="5"/>
        <v>-3.8</v>
      </c>
      <c r="Z13" s="90"/>
      <c r="AA13" s="56" t="s">
        <v>83</v>
      </c>
      <c r="AB13" s="9">
        <v>28.9</v>
      </c>
      <c r="AC13" s="9">
        <v>39.4</v>
      </c>
      <c r="AD13" s="79">
        <v>13.6</v>
      </c>
      <c r="AE13" s="9">
        <v>30.8</v>
      </c>
      <c r="AF13" s="9">
        <v>20.7</v>
      </c>
      <c r="AG13" s="9">
        <f>'Milho 1a'!H12</f>
        <v>23.1</v>
      </c>
      <c r="AH13" s="9">
        <v>23.2</v>
      </c>
      <c r="AI13" s="79">
        <f>'Milho 1a'!I12</f>
        <v>27.5</v>
      </c>
      <c r="AJ13" s="79">
        <f t="shared" si="6"/>
        <v>18.5</v>
      </c>
      <c r="AK13" s="79">
        <f t="shared" si="7"/>
        <v>19</v>
      </c>
      <c r="AL13" s="79">
        <f t="shared" si="8"/>
        <v>4.3000000000000007</v>
      </c>
      <c r="AM13" s="79">
        <f t="shared" si="9"/>
        <v>4.3999999999999986</v>
      </c>
      <c r="AN13" s="293"/>
      <c r="AO13" s="293"/>
      <c r="AP13" s="293"/>
      <c r="AQ13" s="293"/>
      <c r="AR13" s="22"/>
    </row>
    <row r="14" spans="1:44" ht="15.6" customHeight="1" x14ac:dyDescent="0.2">
      <c r="A14" s="56" t="s">
        <v>84</v>
      </c>
      <c r="B14" s="9">
        <v>2.2000000000000002</v>
      </c>
      <c r="C14" s="9">
        <v>1.8</v>
      </c>
      <c r="D14" s="79">
        <v>1.8</v>
      </c>
      <c r="E14" s="9">
        <v>1.7</v>
      </c>
      <c r="F14" s="9">
        <v>1.6</v>
      </c>
      <c r="G14" s="9">
        <f>'Milho 1a'!B13</f>
        <v>0</v>
      </c>
      <c r="H14" s="9">
        <v>0</v>
      </c>
      <c r="I14" s="79">
        <f>'Milho 1a'!C13</f>
        <v>0</v>
      </c>
      <c r="J14" s="79">
        <f t="shared" si="0"/>
        <v>0</v>
      </c>
      <c r="K14" s="79">
        <f t="shared" si="1"/>
        <v>0</v>
      </c>
      <c r="L14" s="79">
        <f t="shared" si="2"/>
        <v>0</v>
      </c>
      <c r="M14" s="79">
        <f t="shared" si="3"/>
        <v>0</v>
      </c>
      <c r="N14" s="294"/>
      <c r="O14" s="56" t="s">
        <v>84</v>
      </c>
      <c r="P14" s="24">
        <v>921</v>
      </c>
      <c r="Q14" s="24">
        <v>907</v>
      </c>
      <c r="R14" s="89">
        <v>902</v>
      </c>
      <c r="S14" s="24">
        <v>962</v>
      </c>
      <c r="T14" s="24">
        <v>988</v>
      </c>
      <c r="U14" s="24">
        <f>'Milho 1a'!E13</f>
        <v>0</v>
      </c>
      <c r="V14" s="24">
        <v>0</v>
      </c>
      <c r="W14" s="89">
        <f>'Milho 1a'!F13</f>
        <v>0</v>
      </c>
      <c r="X14" s="79">
        <f t="shared" si="4"/>
        <v>0</v>
      </c>
      <c r="Y14" s="79">
        <f t="shared" si="5"/>
        <v>0</v>
      </c>
      <c r="Z14" s="90"/>
      <c r="AA14" s="56" t="s">
        <v>84</v>
      </c>
      <c r="AB14" s="9">
        <v>2</v>
      </c>
      <c r="AC14" s="9">
        <v>1.6</v>
      </c>
      <c r="AD14" s="79">
        <v>1.6</v>
      </c>
      <c r="AE14" s="9">
        <v>1.6</v>
      </c>
      <c r="AF14" s="9">
        <v>1.6</v>
      </c>
      <c r="AG14" s="9">
        <f>'Milho 1a'!H13</f>
        <v>0</v>
      </c>
      <c r="AH14" s="9">
        <v>0</v>
      </c>
      <c r="AI14" s="79">
        <f>'Milho 1a'!I13</f>
        <v>0</v>
      </c>
      <c r="AJ14" s="79">
        <f t="shared" si="6"/>
        <v>0</v>
      </c>
      <c r="AK14" s="79">
        <f t="shared" si="7"/>
        <v>0</v>
      </c>
      <c r="AL14" s="79">
        <f t="shared" si="8"/>
        <v>0</v>
      </c>
      <c r="AM14" s="79">
        <f t="shared" si="9"/>
        <v>0</v>
      </c>
      <c r="AN14" s="293"/>
      <c r="AO14" s="293"/>
      <c r="AP14" s="293"/>
      <c r="AQ14" s="293"/>
      <c r="AR14" s="22"/>
    </row>
    <row r="15" spans="1:44" ht="15.6" customHeight="1" x14ac:dyDescent="0.2">
      <c r="A15" s="56" t="s">
        <v>85</v>
      </c>
      <c r="B15" s="9">
        <v>184.1</v>
      </c>
      <c r="C15" s="9">
        <v>218.7</v>
      </c>
      <c r="D15" s="79">
        <v>169.6</v>
      </c>
      <c r="E15" s="9">
        <v>176.9</v>
      </c>
      <c r="F15" s="9">
        <v>167.9</v>
      </c>
      <c r="G15" s="9">
        <f>'Milho 1a'!B14</f>
        <v>169.5</v>
      </c>
      <c r="H15" s="9">
        <v>160.6</v>
      </c>
      <c r="I15" s="79">
        <f>'Milho 1a'!C14</f>
        <v>171</v>
      </c>
      <c r="J15" s="79">
        <f t="shared" si="0"/>
        <v>6.5</v>
      </c>
      <c r="K15" s="79">
        <f t="shared" si="1"/>
        <v>0.9</v>
      </c>
      <c r="L15" s="79">
        <f t="shared" si="2"/>
        <v>10.400000000000006</v>
      </c>
      <c r="M15" s="79">
        <f t="shared" si="3"/>
        <v>1.5</v>
      </c>
      <c r="N15" s="294"/>
      <c r="O15" s="56" t="s">
        <v>85</v>
      </c>
      <c r="P15" s="24">
        <v>2916</v>
      </c>
      <c r="Q15" s="24">
        <v>3232</v>
      </c>
      <c r="R15" s="89">
        <v>3334</v>
      </c>
      <c r="S15" s="24">
        <v>3142</v>
      </c>
      <c r="T15" s="24">
        <v>3286</v>
      </c>
      <c r="U15" s="24">
        <f>'Milho 1a'!E14</f>
        <v>3019</v>
      </c>
      <c r="V15" s="24">
        <v>5555</v>
      </c>
      <c r="W15" s="89">
        <f>'Milho 1a'!F14</f>
        <v>3053</v>
      </c>
      <c r="X15" s="79">
        <f t="shared" si="4"/>
        <v>-45</v>
      </c>
      <c r="Y15" s="79">
        <f t="shared" si="5"/>
        <v>1.1000000000000001</v>
      </c>
      <c r="Z15" s="90"/>
      <c r="AA15" s="56" t="s">
        <v>85</v>
      </c>
      <c r="AB15" s="9">
        <v>536.79999999999995</v>
      </c>
      <c r="AC15" s="9">
        <v>706.8</v>
      </c>
      <c r="AD15" s="79">
        <v>565.4</v>
      </c>
      <c r="AE15" s="9">
        <v>555.79999999999995</v>
      </c>
      <c r="AF15" s="9">
        <v>551.70000000000005</v>
      </c>
      <c r="AG15" s="9">
        <f>'Milho 1a'!H14</f>
        <v>511.7</v>
      </c>
      <c r="AH15" s="9">
        <v>892.1</v>
      </c>
      <c r="AI15" s="79">
        <f>'Milho 1a'!I14</f>
        <v>522.1</v>
      </c>
      <c r="AJ15" s="79">
        <f t="shared" si="6"/>
        <v>-41.5</v>
      </c>
      <c r="AK15" s="79">
        <f t="shared" si="7"/>
        <v>2</v>
      </c>
      <c r="AL15" s="79">
        <f t="shared" si="8"/>
        <v>-370</v>
      </c>
      <c r="AM15" s="79">
        <f t="shared" si="9"/>
        <v>10.400000000000034</v>
      </c>
      <c r="AN15" s="293"/>
      <c r="AO15" s="293"/>
      <c r="AP15" s="293"/>
      <c r="AQ15" s="293"/>
      <c r="AR15" s="22"/>
    </row>
    <row r="16" spans="1:44" ht="15.6" customHeight="1" x14ac:dyDescent="0.2">
      <c r="A16" s="56" t="s">
        <v>86</v>
      </c>
      <c r="B16" s="9">
        <v>51</v>
      </c>
      <c r="C16" s="9">
        <v>64.3</v>
      </c>
      <c r="D16" s="79">
        <v>72</v>
      </c>
      <c r="E16" s="9">
        <v>45.9</v>
      </c>
      <c r="F16" s="9">
        <v>53.2</v>
      </c>
      <c r="G16" s="9">
        <f>'Milho 1a'!B15</f>
        <v>40.9</v>
      </c>
      <c r="H16" s="9">
        <v>46.8</v>
      </c>
      <c r="I16" s="79">
        <f>'Milho 1a'!C15</f>
        <v>45.4</v>
      </c>
      <c r="J16" s="79">
        <f t="shared" si="0"/>
        <v>-3</v>
      </c>
      <c r="K16" s="79">
        <f t="shared" si="1"/>
        <v>11</v>
      </c>
      <c r="L16" s="79">
        <f t="shared" si="2"/>
        <v>-1.3999999999999986</v>
      </c>
      <c r="M16" s="79">
        <f t="shared" si="3"/>
        <v>4.5</v>
      </c>
      <c r="N16" s="295"/>
      <c r="O16" s="56" t="s">
        <v>86</v>
      </c>
      <c r="P16" s="24">
        <v>4378</v>
      </c>
      <c r="Q16" s="24">
        <v>4914</v>
      </c>
      <c r="R16" s="89">
        <v>3436</v>
      </c>
      <c r="S16" s="24">
        <v>4766</v>
      </c>
      <c r="T16" s="24">
        <v>4417</v>
      </c>
      <c r="U16" s="24">
        <f>'Milho 1a'!E15</f>
        <v>4664</v>
      </c>
      <c r="V16" s="24">
        <v>4549</v>
      </c>
      <c r="W16" s="89">
        <f>'Milho 1a'!F15</f>
        <v>5300</v>
      </c>
      <c r="X16" s="79">
        <f t="shared" si="4"/>
        <v>16.5</v>
      </c>
      <c r="Y16" s="79">
        <f t="shared" si="5"/>
        <v>13.6</v>
      </c>
      <c r="Z16" s="90"/>
      <c r="AA16" s="56" t="s">
        <v>86</v>
      </c>
      <c r="AB16" s="9">
        <v>223.3</v>
      </c>
      <c r="AC16" s="9">
        <v>316</v>
      </c>
      <c r="AD16" s="79">
        <v>247.4</v>
      </c>
      <c r="AE16" s="9">
        <v>218.8</v>
      </c>
      <c r="AF16" s="9">
        <v>235</v>
      </c>
      <c r="AG16" s="9">
        <f>'Milho 1a'!H15</f>
        <v>190.8</v>
      </c>
      <c r="AH16" s="9">
        <v>212.9</v>
      </c>
      <c r="AI16" s="79">
        <f>'Milho 1a'!I15</f>
        <v>240.6</v>
      </c>
      <c r="AJ16" s="79">
        <f t="shared" si="6"/>
        <v>13</v>
      </c>
      <c r="AK16" s="79">
        <f t="shared" si="7"/>
        <v>26.1</v>
      </c>
      <c r="AL16" s="79">
        <f t="shared" si="8"/>
        <v>27.699999999999989</v>
      </c>
      <c r="AM16" s="79">
        <f t="shared" si="9"/>
        <v>49.799999999999983</v>
      </c>
      <c r="AN16" s="293"/>
      <c r="AO16" s="293"/>
      <c r="AP16" s="293"/>
      <c r="AQ16" s="293"/>
      <c r="AR16" s="22"/>
    </row>
    <row r="17" spans="1:44" ht="15.6" customHeight="1" x14ac:dyDescent="0.2">
      <c r="A17" s="100" t="s">
        <v>87</v>
      </c>
      <c r="B17" s="101">
        <v>2113.3000000000002</v>
      </c>
      <c r="C17" s="101">
        <v>2056.5</v>
      </c>
      <c r="D17" s="101">
        <v>1865.2</v>
      </c>
      <c r="E17" s="101">
        <v>1806.6</v>
      </c>
      <c r="F17" s="101">
        <v>1937.2</v>
      </c>
      <c r="G17" s="101">
        <f>'Milho 1a'!B16</f>
        <v>1131.5999999999999</v>
      </c>
      <c r="H17" s="101">
        <v>1032.8</v>
      </c>
      <c r="I17" s="101">
        <f>'Milho 1a'!C16</f>
        <v>1216.4000000000001</v>
      </c>
      <c r="J17" s="101">
        <f t="shared" si="0"/>
        <v>17.8</v>
      </c>
      <c r="K17" s="101">
        <f t="shared" si="1"/>
        <v>7.5</v>
      </c>
      <c r="L17" s="101">
        <f t="shared" si="2"/>
        <v>183.60000000000014</v>
      </c>
      <c r="M17" s="101">
        <f t="shared" si="3"/>
        <v>84.800000000000182</v>
      </c>
      <c r="N17" s="296"/>
      <c r="O17" s="100" t="s">
        <v>87</v>
      </c>
      <c r="P17" s="102">
        <v>2247.6347890000002</v>
      </c>
      <c r="Q17" s="102">
        <v>2165.2215900000001</v>
      </c>
      <c r="R17" s="102">
        <v>1537.0019299999999</v>
      </c>
      <c r="S17" s="102">
        <v>2469.1102620000001</v>
      </c>
      <c r="T17" s="102">
        <v>2888.7177889999998</v>
      </c>
      <c r="U17" s="102">
        <f>'Milho 1a'!E16</f>
        <v>4453.5193531283139</v>
      </c>
      <c r="V17" s="102">
        <v>4475.0579980000002</v>
      </c>
      <c r="W17" s="102">
        <f>'Milho 1a'!F16</f>
        <v>4700.7326537323243</v>
      </c>
      <c r="X17" s="101">
        <f t="shared" si="4"/>
        <v>5</v>
      </c>
      <c r="Y17" s="101">
        <f t="shared" si="5"/>
        <v>5.6</v>
      </c>
      <c r="Z17" s="87"/>
      <c r="AA17" s="100" t="s">
        <v>87</v>
      </c>
      <c r="AB17" s="101">
        <v>4750</v>
      </c>
      <c r="AC17" s="101">
        <v>4452.8999999999996</v>
      </c>
      <c r="AD17" s="101">
        <v>2866.9</v>
      </c>
      <c r="AE17" s="101">
        <v>4460.8</v>
      </c>
      <c r="AF17" s="101">
        <v>5596</v>
      </c>
      <c r="AG17" s="101">
        <f>'Milho 1a'!H16</f>
        <v>5039.6000000000004</v>
      </c>
      <c r="AH17" s="101">
        <v>4621.8</v>
      </c>
      <c r="AI17" s="101">
        <f>'Milho 1a'!I16</f>
        <v>5717.9</v>
      </c>
      <c r="AJ17" s="101">
        <f t="shared" si="6"/>
        <v>23.7</v>
      </c>
      <c r="AK17" s="101">
        <f t="shared" si="7"/>
        <v>13.5</v>
      </c>
      <c r="AL17" s="101">
        <f t="shared" si="8"/>
        <v>1096.0999999999995</v>
      </c>
      <c r="AM17" s="101">
        <f t="shared" si="9"/>
        <v>678.29999999999927</v>
      </c>
      <c r="AN17" s="293"/>
      <c r="AO17" s="293"/>
      <c r="AP17" s="293"/>
      <c r="AQ17" s="293"/>
      <c r="AR17" s="22"/>
    </row>
    <row r="18" spans="1:44" ht="15.6" customHeight="1" x14ac:dyDescent="0.2">
      <c r="A18" s="56" t="s">
        <v>88</v>
      </c>
      <c r="B18" s="9">
        <v>379</v>
      </c>
      <c r="C18" s="9">
        <v>380.1</v>
      </c>
      <c r="D18" s="79">
        <v>268.39999999999998</v>
      </c>
      <c r="E18" s="9">
        <v>292.8</v>
      </c>
      <c r="F18" s="9">
        <v>311</v>
      </c>
      <c r="G18" s="9">
        <f>'Milho 1a'!B17</f>
        <v>271.10000000000002</v>
      </c>
      <c r="H18" s="9">
        <v>271.10000000000002</v>
      </c>
      <c r="I18" s="79">
        <f>'Milho 1a'!C17</f>
        <v>295.2</v>
      </c>
      <c r="J18" s="79">
        <f t="shared" si="0"/>
        <v>8.9</v>
      </c>
      <c r="K18" s="79">
        <f t="shared" si="1"/>
        <v>8.9</v>
      </c>
      <c r="L18" s="79">
        <f t="shared" si="2"/>
        <v>24.099999999999966</v>
      </c>
      <c r="M18" s="79">
        <f t="shared" si="3"/>
        <v>24.099999999999966</v>
      </c>
      <c r="N18" s="295"/>
      <c r="O18" s="56" t="s">
        <v>88</v>
      </c>
      <c r="P18" s="24">
        <v>2266</v>
      </c>
      <c r="Q18" s="24">
        <v>2500</v>
      </c>
      <c r="R18" s="89">
        <v>2687</v>
      </c>
      <c r="S18" s="24">
        <v>4240</v>
      </c>
      <c r="T18" s="24">
        <v>4854</v>
      </c>
      <c r="U18" s="24">
        <f>'Milho 1a'!E17</f>
        <v>4900</v>
      </c>
      <c r="V18" s="24">
        <v>4549</v>
      </c>
      <c r="W18" s="89">
        <f>'Milho 1a'!F17</f>
        <v>5032</v>
      </c>
      <c r="X18" s="79">
        <f t="shared" si="4"/>
        <v>10.6</v>
      </c>
      <c r="Y18" s="79">
        <f t="shared" si="5"/>
        <v>2.7</v>
      </c>
      <c r="Z18" s="90"/>
      <c r="AA18" s="56" t="s">
        <v>88</v>
      </c>
      <c r="AB18" s="9">
        <v>858.8</v>
      </c>
      <c r="AC18" s="9">
        <v>950.3</v>
      </c>
      <c r="AD18" s="79">
        <v>721.2</v>
      </c>
      <c r="AE18" s="9">
        <v>1241.5</v>
      </c>
      <c r="AF18" s="9">
        <v>1509.6</v>
      </c>
      <c r="AG18" s="9">
        <f>'Milho 1a'!H17</f>
        <v>1328.4</v>
      </c>
      <c r="AH18" s="9">
        <v>1233.2</v>
      </c>
      <c r="AI18" s="79">
        <f>'Milho 1a'!I17</f>
        <v>1485.4</v>
      </c>
      <c r="AJ18" s="79">
        <f t="shared" si="6"/>
        <v>20.5</v>
      </c>
      <c r="AK18" s="79">
        <f t="shared" si="7"/>
        <v>11.8</v>
      </c>
      <c r="AL18" s="79">
        <f t="shared" si="8"/>
        <v>252.20000000000005</v>
      </c>
      <c r="AM18" s="79">
        <f t="shared" si="9"/>
        <v>157</v>
      </c>
      <c r="AN18" s="293"/>
      <c r="AO18" s="293"/>
      <c r="AP18" s="293"/>
      <c r="AQ18" s="293"/>
      <c r="AR18" s="22"/>
    </row>
    <row r="19" spans="1:44" ht="15.6" customHeight="1" x14ac:dyDescent="0.2">
      <c r="A19" s="56" t="s">
        <v>89</v>
      </c>
      <c r="B19" s="9">
        <v>371.6</v>
      </c>
      <c r="C19" s="9">
        <v>380.5</v>
      </c>
      <c r="D19" s="79">
        <v>471</v>
      </c>
      <c r="E19" s="9">
        <v>418.2</v>
      </c>
      <c r="F19" s="9">
        <v>425.3</v>
      </c>
      <c r="G19" s="9">
        <f>'Milho 1a'!B18</f>
        <v>428.5</v>
      </c>
      <c r="H19" s="9">
        <v>399.8</v>
      </c>
      <c r="I19" s="79">
        <f>'Milho 1a'!C18</f>
        <v>451.6</v>
      </c>
      <c r="J19" s="79">
        <f t="shared" si="0"/>
        <v>13</v>
      </c>
      <c r="K19" s="79">
        <f t="shared" si="1"/>
        <v>5.4</v>
      </c>
      <c r="L19" s="79">
        <f t="shared" si="2"/>
        <v>51.800000000000011</v>
      </c>
      <c r="M19" s="79">
        <f t="shared" si="3"/>
        <v>23.100000000000023</v>
      </c>
      <c r="N19" s="295"/>
      <c r="O19" s="56" t="s">
        <v>89</v>
      </c>
      <c r="P19" s="24">
        <v>2321</v>
      </c>
      <c r="Q19" s="24">
        <v>2495</v>
      </c>
      <c r="R19" s="89">
        <v>1490</v>
      </c>
      <c r="S19" s="24">
        <v>3037</v>
      </c>
      <c r="T19" s="24">
        <v>3309</v>
      </c>
      <c r="U19" s="24">
        <f>'Milho 1a'!E18</f>
        <v>4225</v>
      </c>
      <c r="V19" s="24">
        <v>3995</v>
      </c>
      <c r="W19" s="89">
        <f>'Milho 1a'!F18</f>
        <v>4434</v>
      </c>
      <c r="X19" s="79">
        <f t="shared" si="4"/>
        <v>11</v>
      </c>
      <c r="Y19" s="79">
        <f t="shared" si="5"/>
        <v>4.9000000000000004</v>
      </c>
      <c r="Z19" s="90"/>
      <c r="AA19" s="56" t="s">
        <v>89</v>
      </c>
      <c r="AB19" s="9">
        <v>862.5</v>
      </c>
      <c r="AC19" s="9">
        <v>949.3</v>
      </c>
      <c r="AD19" s="79">
        <v>701.8</v>
      </c>
      <c r="AE19" s="9">
        <v>1270.0999999999999</v>
      </c>
      <c r="AF19" s="9">
        <v>1407.3</v>
      </c>
      <c r="AG19" s="9">
        <f>'Milho 1a'!H18</f>
        <v>1810.4</v>
      </c>
      <c r="AH19" s="9">
        <v>1597.2</v>
      </c>
      <c r="AI19" s="79">
        <f>'Milho 1a'!I18</f>
        <v>2002.4</v>
      </c>
      <c r="AJ19" s="79">
        <f t="shared" si="6"/>
        <v>25.4</v>
      </c>
      <c r="AK19" s="79">
        <f t="shared" si="7"/>
        <v>10.6</v>
      </c>
      <c r="AL19" s="79">
        <f t="shared" si="8"/>
        <v>405.20000000000005</v>
      </c>
      <c r="AM19" s="79">
        <f t="shared" si="9"/>
        <v>192</v>
      </c>
      <c r="AN19" s="293"/>
      <c r="AO19" s="293"/>
      <c r="AP19" s="293"/>
      <c r="AQ19" s="293"/>
      <c r="AR19" s="22"/>
    </row>
    <row r="20" spans="1:44" ht="15.6" customHeight="1" x14ac:dyDescent="0.2">
      <c r="A20" s="56" t="s">
        <v>90</v>
      </c>
      <c r="B20" s="9">
        <v>480.6</v>
      </c>
      <c r="C20" s="9">
        <v>480.6</v>
      </c>
      <c r="D20" s="79">
        <v>460.2</v>
      </c>
      <c r="E20" s="9">
        <v>514</v>
      </c>
      <c r="F20" s="9">
        <v>535.1</v>
      </c>
      <c r="G20" s="9">
        <f>'Milho 1a'!B19</f>
        <v>0</v>
      </c>
      <c r="H20" s="9">
        <v>0</v>
      </c>
      <c r="I20" s="79">
        <f>'Milho 1a'!C19</f>
        <v>0</v>
      </c>
      <c r="J20" s="79">
        <f t="shared" si="0"/>
        <v>0</v>
      </c>
      <c r="K20" s="79">
        <f t="shared" si="1"/>
        <v>0</v>
      </c>
      <c r="L20" s="79">
        <f t="shared" si="2"/>
        <v>0</v>
      </c>
      <c r="M20" s="79">
        <f t="shared" si="3"/>
        <v>0</v>
      </c>
      <c r="N20" s="295"/>
      <c r="O20" s="56" t="s">
        <v>90</v>
      </c>
      <c r="P20" s="24">
        <v>835</v>
      </c>
      <c r="Q20" s="24">
        <v>315</v>
      </c>
      <c r="R20" s="89">
        <v>356</v>
      </c>
      <c r="S20" s="24">
        <v>815</v>
      </c>
      <c r="T20" s="24">
        <v>778</v>
      </c>
      <c r="U20" s="24">
        <f>'Milho 1a'!E19</f>
        <v>0</v>
      </c>
      <c r="V20" s="24">
        <v>0</v>
      </c>
      <c r="W20" s="89">
        <f>'Milho 1a'!F19</f>
        <v>0</v>
      </c>
      <c r="X20" s="79">
        <f t="shared" si="4"/>
        <v>0</v>
      </c>
      <c r="Y20" s="79">
        <f t="shared" si="5"/>
        <v>0</v>
      </c>
      <c r="Z20" s="90"/>
      <c r="AA20" s="56" t="s">
        <v>90</v>
      </c>
      <c r="AB20" s="9">
        <v>401.3</v>
      </c>
      <c r="AC20" s="9">
        <v>151.4</v>
      </c>
      <c r="AD20" s="79">
        <v>163.80000000000001</v>
      </c>
      <c r="AE20" s="9">
        <v>418.9</v>
      </c>
      <c r="AF20" s="9">
        <v>416.3</v>
      </c>
      <c r="AG20" s="9">
        <f>'Milho 1a'!H19</f>
        <v>0</v>
      </c>
      <c r="AH20" s="9">
        <v>0</v>
      </c>
      <c r="AI20" s="79">
        <f>'Milho 1a'!I19</f>
        <v>0</v>
      </c>
      <c r="AJ20" s="79">
        <f t="shared" si="6"/>
        <v>0</v>
      </c>
      <c r="AK20" s="79">
        <f t="shared" si="7"/>
        <v>0</v>
      </c>
      <c r="AL20" s="79">
        <f t="shared" si="8"/>
        <v>0</v>
      </c>
      <c r="AM20" s="79">
        <f t="shared" si="9"/>
        <v>0</v>
      </c>
      <c r="AN20" s="293"/>
      <c r="AO20" s="293"/>
      <c r="AP20" s="293"/>
      <c r="AQ20" s="293"/>
      <c r="AR20" s="22"/>
    </row>
    <row r="21" spans="1:44" ht="15.6" customHeight="1" x14ac:dyDescent="0.2">
      <c r="A21" s="56" t="s">
        <v>91</v>
      </c>
      <c r="B21" s="9">
        <v>32.4</v>
      </c>
      <c r="C21" s="9">
        <v>25.9</v>
      </c>
      <c r="D21" s="79">
        <v>25</v>
      </c>
      <c r="E21" s="9">
        <v>29.2</v>
      </c>
      <c r="F21" s="9">
        <v>40.9</v>
      </c>
      <c r="G21" s="9">
        <f>'Milho 1a'!B20</f>
        <v>0</v>
      </c>
      <c r="H21" s="9">
        <v>0</v>
      </c>
      <c r="I21" s="79">
        <f>'Milho 1a'!C20</f>
        <v>0</v>
      </c>
      <c r="J21" s="79">
        <f t="shared" si="0"/>
        <v>0</v>
      </c>
      <c r="K21" s="79">
        <f t="shared" si="1"/>
        <v>0</v>
      </c>
      <c r="L21" s="79">
        <f t="shared" si="2"/>
        <v>0</v>
      </c>
      <c r="M21" s="79">
        <f t="shared" si="3"/>
        <v>0</v>
      </c>
      <c r="N21" s="295"/>
      <c r="O21" s="56" t="s">
        <v>91</v>
      </c>
      <c r="P21" s="24">
        <v>633</v>
      </c>
      <c r="Q21" s="24">
        <v>288</v>
      </c>
      <c r="R21" s="89">
        <v>309</v>
      </c>
      <c r="S21" s="24">
        <v>348</v>
      </c>
      <c r="T21" s="24">
        <v>473</v>
      </c>
      <c r="U21" s="24">
        <f>'Milho 1a'!E20</f>
        <v>0</v>
      </c>
      <c r="V21" s="24">
        <v>0</v>
      </c>
      <c r="W21" s="89">
        <f>'Milho 1a'!F20</f>
        <v>0</v>
      </c>
      <c r="X21" s="79">
        <f t="shared" si="4"/>
        <v>0</v>
      </c>
      <c r="Y21" s="79">
        <f t="shared" si="5"/>
        <v>0</v>
      </c>
      <c r="Z21" s="90"/>
      <c r="AA21" s="56" t="s">
        <v>91</v>
      </c>
      <c r="AB21" s="9">
        <v>20.5</v>
      </c>
      <c r="AC21" s="9">
        <v>7.5</v>
      </c>
      <c r="AD21" s="79">
        <v>7.7</v>
      </c>
      <c r="AE21" s="9">
        <v>10.199999999999999</v>
      </c>
      <c r="AF21" s="9">
        <v>19.3</v>
      </c>
      <c r="AG21" s="9">
        <f>'Milho 1a'!H20</f>
        <v>0</v>
      </c>
      <c r="AH21" s="9">
        <v>0</v>
      </c>
      <c r="AI21" s="79">
        <f>'Milho 1a'!I20</f>
        <v>0</v>
      </c>
      <c r="AJ21" s="79">
        <f t="shared" si="6"/>
        <v>0</v>
      </c>
      <c r="AK21" s="79">
        <f t="shared" si="7"/>
        <v>0</v>
      </c>
      <c r="AL21" s="79">
        <f t="shared" si="8"/>
        <v>0</v>
      </c>
      <c r="AM21" s="79">
        <f t="shared" si="9"/>
        <v>0</v>
      </c>
      <c r="AN21" s="293"/>
      <c r="AO21" s="293"/>
      <c r="AP21" s="293"/>
      <c r="AQ21" s="293"/>
      <c r="AR21" s="22"/>
    </row>
    <row r="22" spans="1:44" ht="15.6" customHeight="1" x14ac:dyDescent="0.2">
      <c r="A22" s="56" t="s">
        <v>92</v>
      </c>
      <c r="B22" s="9">
        <v>76.599999999999994</v>
      </c>
      <c r="C22" s="9">
        <v>62.9</v>
      </c>
      <c r="D22" s="79">
        <v>84.6</v>
      </c>
      <c r="E22" s="9">
        <v>86.5</v>
      </c>
      <c r="F22" s="9">
        <v>108.6</v>
      </c>
      <c r="G22" s="9">
        <f>'Milho 1a'!B21</f>
        <v>0</v>
      </c>
      <c r="H22" s="9">
        <v>0</v>
      </c>
      <c r="I22" s="79">
        <f>'Milho 1a'!C21</f>
        <v>0</v>
      </c>
      <c r="J22" s="79">
        <f t="shared" si="0"/>
        <v>0</v>
      </c>
      <c r="K22" s="79">
        <f t="shared" si="1"/>
        <v>0</v>
      </c>
      <c r="L22" s="79">
        <f t="shared" si="2"/>
        <v>0</v>
      </c>
      <c r="M22" s="79">
        <f t="shared" si="3"/>
        <v>0</v>
      </c>
      <c r="N22" s="295"/>
      <c r="O22" s="56" t="s">
        <v>92</v>
      </c>
      <c r="P22" s="24">
        <v>462</v>
      </c>
      <c r="Q22" s="24">
        <v>322</v>
      </c>
      <c r="R22" s="89">
        <v>237</v>
      </c>
      <c r="S22" s="24">
        <v>446</v>
      </c>
      <c r="T22" s="24">
        <v>780</v>
      </c>
      <c r="U22" s="24">
        <f>'Milho 1a'!E21</f>
        <v>0</v>
      </c>
      <c r="V22" s="24">
        <v>0</v>
      </c>
      <c r="W22" s="89">
        <f>'Milho 1a'!F21</f>
        <v>0</v>
      </c>
      <c r="X22" s="79">
        <f t="shared" si="4"/>
        <v>0</v>
      </c>
      <c r="Y22" s="79">
        <f t="shared" si="5"/>
        <v>0</v>
      </c>
      <c r="Z22" s="90"/>
      <c r="AA22" s="56" t="s">
        <v>92</v>
      </c>
      <c r="AB22" s="9">
        <v>35.4</v>
      </c>
      <c r="AC22" s="9">
        <v>20.3</v>
      </c>
      <c r="AD22" s="79">
        <v>20.100000000000001</v>
      </c>
      <c r="AE22" s="9">
        <v>38.6</v>
      </c>
      <c r="AF22" s="9">
        <v>84.7</v>
      </c>
      <c r="AG22" s="9">
        <f>'Milho 1a'!H21</f>
        <v>0</v>
      </c>
      <c r="AH22" s="9">
        <v>0</v>
      </c>
      <c r="AI22" s="79">
        <f>'Milho 1a'!I21</f>
        <v>0</v>
      </c>
      <c r="AJ22" s="79">
        <f t="shared" si="6"/>
        <v>0</v>
      </c>
      <c r="AK22" s="79">
        <f t="shared" si="7"/>
        <v>0</v>
      </c>
      <c r="AL22" s="79">
        <f t="shared" si="8"/>
        <v>0</v>
      </c>
      <c r="AM22" s="79">
        <f t="shared" si="9"/>
        <v>0</v>
      </c>
      <c r="AN22" s="293"/>
      <c r="AO22" s="293"/>
      <c r="AP22" s="293"/>
      <c r="AQ22" s="293"/>
      <c r="AR22" s="22"/>
    </row>
    <row r="23" spans="1:44" ht="15.6" customHeight="1" x14ac:dyDescent="0.2">
      <c r="A23" s="56" t="s">
        <v>93</v>
      </c>
      <c r="B23" s="9">
        <v>228.6</v>
      </c>
      <c r="C23" s="9">
        <v>214.7</v>
      </c>
      <c r="D23" s="79">
        <v>184.6</v>
      </c>
      <c r="E23" s="9">
        <v>84.1</v>
      </c>
      <c r="F23" s="9">
        <v>136</v>
      </c>
      <c r="G23" s="9">
        <f>'Milho 1a'!B22</f>
        <v>0</v>
      </c>
      <c r="H23" s="9">
        <v>0</v>
      </c>
      <c r="I23" s="79">
        <f>'Milho 1a'!C22</f>
        <v>0</v>
      </c>
      <c r="J23" s="79">
        <f t="shared" si="0"/>
        <v>0</v>
      </c>
      <c r="K23" s="79">
        <f t="shared" si="1"/>
        <v>0</v>
      </c>
      <c r="L23" s="79">
        <f t="shared" si="2"/>
        <v>0</v>
      </c>
      <c r="M23" s="79">
        <f t="shared" si="3"/>
        <v>0</v>
      </c>
      <c r="N23" s="295"/>
      <c r="O23" s="56" t="s">
        <v>93</v>
      </c>
      <c r="P23" s="24">
        <v>411</v>
      </c>
      <c r="Q23" s="24">
        <v>271</v>
      </c>
      <c r="R23" s="89">
        <v>120</v>
      </c>
      <c r="S23" s="24">
        <v>74</v>
      </c>
      <c r="T23" s="24">
        <v>485</v>
      </c>
      <c r="U23" s="24">
        <f>'Milho 1a'!E22</f>
        <v>0</v>
      </c>
      <c r="V23" s="24">
        <v>0</v>
      </c>
      <c r="W23" s="89">
        <f>'Milho 1a'!F22</f>
        <v>0</v>
      </c>
      <c r="X23" s="79">
        <f t="shared" si="4"/>
        <v>0</v>
      </c>
      <c r="Y23" s="79">
        <f t="shared" si="5"/>
        <v>0</v>
      </c>
      <c r="Z23" s="90"/>
      <c r="AA23" s="56" t="s">
        <v>93</v>
      </c>
      <c r="AB23" s="9">
        <v>94</v>
      </c>
      <c r="AC23" s="9">
        <v>58.2</v>
      </c>
      <c r="AD23" s="79">
        <v>22.2</v>
      </c>
      <c r="AE23" s="9">
        <v>6.2</v>
      </c>
      <c r="AF23" s="9">
        <v>66</v>
      </c>
      <c r="AG23" s="9">
        <f>'Milho 1a'!H22</f>
        <v>0</v>
      </c>
      <c r="AH23" s="9">
        <v>0</v>
      </c>
      <c r="AI23" s="79">
        <f>'Milho 1a'!I22</f>
        <v>0</v>
      </c>
      <c r="AJ23" s="79">
        <f t="shared" si="6"/>
        <v>0</v>
      </c>
      <c r="AK23" s="79">
        <f t="shared" si="7"/>
        <v>0</v>
      </c>
      <c r="AL23" s="79">
        <f t="shared" si="8"/>
        <v>0</v>
      </c>
      <c r="AM23" s="79">
        <f t="shared" si="9"/>
        <v>0</v>
      </c>
      <c r="AN23" s="293"/>
      <c r="AO23" s="293"/>
      <c r="AP23" s="293"/>
      <c r="AQ23" s="293"/>
      <c r="AR23" s="22"/>
    </row>
    <row r="24" spans="1:44" ht="15.6" hidden="1" customHeight="1" x14ac:dyDescent="0.2">
      <c r="A24" s="56" t="s">
        <v>94</v>
      </c>
      <c r="B24" s="9">
        <v>0</v>
      </c>
      <c r="C24" s="9">
        <v>0</v>
      </c>
      <c r="D24" s="79">
        <v>0</v>
      </c>
      <c r="E24" s="9">
        <v>0</v>
      </c>
      <c r="F24" s="9">
        <v>0</v>
      </c>
      <c r="G24" s="9">
        <f>'Milho 1a'!B23</f>
        <v>0</v>
      </c>
      <c r="H24" s="9">
        <v>0</v>
      </c>
      <c r="I24" s="79">
        <f>'Milho 1a'!C23</f>
        <v>0</v>
      </c>
      <c r="J24" s="79">
        <f t="shared" si="0"/>
        <v>0</v>
      </c>
      <c r="K24" s="79">
        <f t="shared" si="1"/>
        <v>0</v>
      </c>
      <c r="L24" s="79">
        <f t="shared" si="2"/>
        <v>0</v>
      </c>
      <c r="M24" s="79">
        <f t="shared" si="3"/>
        <v>0</v>
      </c>
      <c r="N24" s="295"/>
      <c r="O24" s="56" t="s">
        <v>94</v>
      </c>
      <c r="P24" s="24">
        <v>0</v>
      </c>
      <c r="Q24" s="24">
        <v>0</v>
      </c>
      <c r="R24" s="89">
        <v>0</v>
      </c>
      <c r="S24" s="24">
        <v>0</v>
      </c>
      <c r="T24" s="24">
        <v>0</v>
      </c>
      <c r="U24" s="24">
        <f>'Milho 1a'!E23</f>
        <v>0</v>
      </c>
      <c r="V24" s="24">
        <v>0</v>
      </c>
      <c r="W24" s="89">
        <f>'Milho 1a'!F23</f>
        <v>0</v>
      </c>
      <c r="X24" s="79">
        <f t="shared" si="4"/>
        <v>0</v>
      </c>
      <c r="Y24" s="79">
        <f t="shared" si="5"/>
        <v>0</v>
      </c>
      <c r="Z24" s="90"/>
      <c r="AA24" s="56" t="s">
        <v>94</v>
      </c>
      <c r="AB24" s="9">
        <v>0</v>
      </c>
      <c r="AC24" s="9">
        <v>0</v>
      </c>
      <c r="AD24" s="79">
        <v>0</v>
      </c>
      <c r="AE24" s="9">
        <v>0</v>
      </c>
      <c r="AF24" s="9">
        <v>0</v>
      </c>
      <c r="AG24" s="9">
        <f>'Milho 1a'!H23</f>
        <v>0</v>
      </c>
      <c r="AH24" s="9">
        <v>0</v>
      </c>
      <c r="AI24" s="79">
        <f>'Milho 1a'!I23</f>
        <v>0</v>
      </c>
      <c r="AJ24" s="79">
        <f t="shared" si="6"/>
        <v>0</v>
      </c>
      <c r="AK24" s="79">
        <f t="shared" si="7"/>
        <v>0</v>
      </c>
      <c r="AL24" s="79">
        <f t="shared" si="8"/>
        <v>0</v>
      </c>
      <c r="AM24" s="79">
        <f t="shared" si="9"/>
        <v>0</v>
      </c>
      <c r="AN24" s="293"/>
      <c r="AO24" s="293"/>
      <c r="AP24" s="293"/>
      <c r="AQ24" s="293"/>
      <c r="AR24" s="22"/>
    </row>
    <row r="25" spans="1:44" ht="15.6" hidden="1" customHeight="1" x14ac:dyDescent="0.2">
      <c r="A25" s="56" t="s">
        <v>95</v>
      </c>
      <c r="B25" s="9">
        <v>0</v>
      </c>
      <c r="C25" s="9">
        <v>0</v>
      </c>
      <c r="D25" s="79">
        <v>0</v>
      </c>
      <c r="E25" s="9">
        <v>0</v>
      </c>
      <c r="F25" s="9">
        <v>0</v>
      </c>
      <c r="G25" s="9">
        <f>'Milho 1a'!B24</f>
        <v>0</v>
      </c>
      <c r="H25" s="9">
        <v>0</v>
      </c>
      <c r="I25" s="79">
        <f>'Milho 1a'!C24</f>
        <v>0</v>
      </c>
      <c r="J25" s="79">
        <f t="shared" si="0"/>
        <v>0</v>
      </c>
      <c r="K25" s="79">
        <f t="shared" si="1"/>
        <v>0</v>
      </c>
      <c r="L25" s="79">
        <f t="shared" si="2"/>
        <v>0</v>
      </c>
      <c r="M25" s="79">
        <f t="shared" si="3"/>
        <v>0</v>
      </c>
      <c r="N25" s="295"/>
      <c r="O25" s="56" t="s">
        <v>95</v>
      </c>
      <c r="P25" s="24">
        <v>0</v>
      </c>
      <c r="Q25" s="24">
        <v>0</v>
      </c>
      <c r="R25" s="89">
        <v>0</v>
      </c>
      <c r="S25" s="24">
        <v>0</v>
      </c>
      <c r="T25" s="24">
        <v>0</v>
      </c>
      <c r="U25" s="24">
        <f>'Milho 1a'!E24</f>
        <v>0</v>
      </c>
      <c r="V25" s="24">
        <v>0</v>
      </c>
      <c r="W25" s="89">
        <f>'Milho 1a'!F24</f>
        <v>0</v>
      </c>
      <c r="X25" s="79">
        <f t="shared" si="4"/>
        <v>0</v>
      </c>
      <c r="Y25" s="79">
        <f t="shared" si="5"/>
        <v>0</v>
      </c>
      <c r="Z25" s="90"/>
      <c r="AA25" s="56" t="s">
        <v>95</v>
      </c>
      <c r="AB25" s="9">
        <v>0</v>
      </c>
      <c r="AC25" s="9">
        <v>0</v>
      </c>
      <c r="AD25" s="79">
        <v>0</v>
      </c>
      <c r="AE25" s="9">
        <v>0</v>
      </c>
      <c r="AF25" s="9">
        <v>0</v>
      </c>
      <c r="AG25" s="9">
        <f>'Milho 1a'!H24</f>
        <v>0</v>
      </c>
      <c r="AH25" s="9">
        <v>0</v>
      </c>
      <c r="AI25" s="79">
        <f>'Milho 1a'!I24</f>
        <v>0</v>
      </c>
      <c r="AJ25" s="79">
        <f t="shared" si="6"/>
        <v>0</v>
      </c>
      <c r="AK25" s="79">
        <f t="shared" si="7"/>
        <v>0</v>
      </c>
      <c r="AL25" s="79">
        <f t="shared" si="8"/>
        <v>0</v>
      </c>
      <c r="AM25" s="79">
        <f t="shared" si="9"/>
        <v>0</v>
      </c>
      <c r="AN25" s="293"/>
      <c r="AO25" s="293"/>
      <c r="AP25" s="293"/>
      <c r="AQ25" s="293"/>
      <c r="AR25" s="22"/>
    </row>
    <row r="26" spans="1:44" ht="15.6" customHeight="1" x14ac:dyDescent="0.2">
      <c r="A26" s="56" t="s">
        <v>96</v>
      </c>
      <c r="B26" s="9">
        <v>544.5</v>
      </c>
      <c r="C26" s="9">
        <v>511.8</v>
      </c>
      <c r="D26" s="79">
        <v>371.4</v>
      </c>
      <c r="E26" s="9">
        <v>381.8</v>
      </c>
      <c r="F26" s="9">
        <v>380.3</v>
      </c>
      <c r="G26" s="9">
        <f>'Milho 1a'!B25</f>
        <v>432</v>
      </c>
      <c r="H26" s="9">
        <v>361.9</v>
      </c>
      <c r="I26" s="79">
        <f>'Milho 1a'!C25</f>
        <v>469.6</v>
      </c>
      <c r="J26" s="79">
        <f t="shared" si="0"/>
        <v>29.8</v>
      </c>
      <c r="K26" s="79">
        <f t="shared" si="1"/>
        <v>8.6999999999999993</v>
      </c>
      <c r="L26" s="79">
        <f t="shared" si="2"/>
        <v>107.70000000000005</v>
      </c>
      <c r="M26" s="79">
        <f t="shared" si="3"/>
        <v>37.600000000000023</v>
      </c>
      <c r="N26" s="295"/>
      <c r="O26" s="56" t="s">
        <v>96</v>
      </c>
      <c r="P26" s="24">
        <v>4550</v>
      </c>
      <c r="Q26" s="24">
        <v>4525</v>
      </c>
      <c r="R26" s="89">
        <v>3312</v>
      </c>
      <c r="S26" s="24">
        <v>3864</v>
      </c>
      <c r="T26" s="24">
        <v>5503</v>
      </c>
      <c r="U26" s="24">
        <f>'Milho 1a'!E25</f>
        <v>4400</v>
      </c>
      <c r="V26" s="24">
        <v>4950</v>
      </c>
      <c r="W26" s="89">
        <f>'Milho 1a'!F25</f>
        <v>4749</v>
      </c>
      <c r="X26" s="79">
        <f t="shared" si="4"/>
        <v>-4.0999999999999996</v>
      </c>
      <c r="Y26" s="79">
        <f t="shared" si="5"/>
        <v>7.9</v>
      </c>
      <c r="Z26" s="90"/>
      <c r="AA26" s="56" t="s">
        <v>96</v>
      </c>
      <c r="AB26" s="9">
        <v>2477.5</v>
      </c>
      <c r="AC26" s="9">
        <v>2315.9</v>
      </c>
      <c r="AD26" s="79">
        <v>1230.0999999999999</v>
      </c>
      <c r="AE26" s="9">
        <v>1475.3</v>
      </c>
      <c r="AF26" s="9">
        <v>2092.8000000000002</v>
      </c>
      <c r="AG26" s="9">
        <f>'Milho 1a'!H25</f>
        <v>1900.8</v>
      </c>
      <c r="AH26" s="9">
        <v>1791.4</v>
      </c>
      <c r="AI26" s="79">
        <f>'Milho 1a'!I25</f>
        <v>2230.1</v>
      </c>
      <c r="AJ26" s="79">
        <f t="shared" si="6"/>
        <v>24.5</v>
      </c>
      <c r="AK26" s="79">
        <f t="shared" si="7"/>
        <v>17.3</v>
      </c>
      <c r="AL26" s="79">
        <f t="shared" si="8"/>
        <v>438.69999999999982</v>
      </c>
      <c r="AM26" s="79">
        <f t="shared" si="9"/>
        <v>329.29999999999995</v>
      </c>
      <c r="AN26" s="293"/>
      <c r="AO26" s="293"/>
      <c r="AP26" s="293"/>
      <c r="AQ26" s="293"/>
      <c r="AR26" s="22"/>
    </row>
    <row r="27" spans="1:44" ht="15.6" customHeight="1" x14ac:dyDescent="0.2">
      <c r="A27" s="100" t="s">
        <v>97</v>
      </c>
      <c r="B27" s="101">
        <v>422.2</v>
      </c>
      <c r="C27" s="101">
        <v>361.6</v>
      </c>
      <c r="D27" s="101">
        <v>320.3</v>
      </c>
      <c r="E27" s="101">
        <v>350</v>
      </c>
      <c r="F27" s="101">
        <v>284.7</v>
      </c>
      <c r="G27" s="101">
        <f>'Milho 1a'!B26</f>
        <v>267.8</v>
      </c>
      <c r="H27" s="101">
        <v>265.60000000000002</v>
      </c>
      <c r="I27" s="101">
        <f>'Milho 1a'!C26</f>
        <v>276.60000000000002</v>
      </c>
      <c r="J27" s="101">
        <f t="shared" si="0"/>
        <v>4.0999999999999996</v>
      </c>
      <c r="K27" s="101">
        <f t="shared" si="1"/>
        <v>3.3</v>
      </c>
      <c r="L27" s="101">
        <f t="shared" si="2"/>
        <v>11</v>
      </c>
      <c r="M27" s="101">
        <f t="shared" si="3"/>
        <v>8.8000000000000114</v>
      </c>
      <c r="N27" s="292"/>
      <c r="O27" s="100" t="s">
        <v>97</v>
      </c>
      <c r="P27" s="102">
        <v>7543.5528190000005</v>
      </c>
      <c r="Q27" s="102">
        <v>6930.3313049999997</v>
      </c>
      <c r="R27" s="102">
        <v>7636.4820479999998</v>
      </c>
      <c r="S27" s="102">
        <v>8059.9382859999996</v>
      </c>
      <c r="T27" s="102">
        <v>8011.8342110000003</v>
      </c>
      <c r="U27" s="102">
        <f>'Milho 1a'!E26</f>
        <v>8997.3876026885737</v>
      </c>
      <c r="V27" s="102">
        <v>8046.9487950000002</v>
      </c>
      <c r="W27" s="102">
        <f>'Milho 1a'!F26</f>
        <v>9719.3044107013739</v>
      </c>
      <c r="X27" s="101">
        <f t="shared" si="4"/>
        <v>20.8</v>
      </c>
      <c r="Y27" s="101">
        <f t="shared" si="5"/>
        <v>8</v>
      </c>
      <c r="Z27" s="87"/>
      <c r="AA27" s="100" t="s">
        <v>97</v>
      </c>
      <c r="AB27" s="101">
        <v>3184.9</v>
      </c>
      <c r="AC27" s="101">
        <v>2506</v>
      </c>
      <c r="AD27" s="101">
        <v>2445.9</v>
      </c>
      <c r="AE27" s="101">
        <v>2821</v>
      </c>
      <c r="AF27" s="101">
        <v>2281</v>
      </c>
      <c r="AG27" s="101">
        <f>'Milho 1a'!H26</f>
        <v>2409.5</v>
      </c>
      <c r="AH27" s="101">
        <v>2137.3000000000002</v>
      </c>
      <c r="AI27" s="101">
        <f>'Milho 1a'!I26</f>
        <v>2688.3999999999996</v>
      </c>
      <c r="AJ27" s="101">
        <f t="shared" si="6"/>
        <v>25.8</v>
      </c>
      <c r="AK27" s="101">
        <f t="shared" si="7"/>
        <v>11.6</v>
      </c>
      <c r="AL27" s="101">
        <f t="shared" si="8"/>
        <v>551.09999999999945</v>
      </c>
      <c r="AM27" s="101">
        <f t="shared" si="9"/>
        <v>278.89999999999964</v>
      </c>
      <c r="AN27" s="293"/>
      <c r="AO27" s="293"/>
      <c r="AP27" s="293"/>
      <c r="AQ27" s="293"/>
      <c r="AR27" s="22"/>
    </row>
    <row r="28" spans="1:44" ht="15.6" customHeight="1" x14ac:dyDescent="0.2">
      <c r="A28" s="56" t="s">
        <v>98</v>
      </c>
      <c r="B28" s="9">
        <v>68</v>
      </c>
      <c r="C28" s="9">
        <v>63.6</v>
      </c>
      <c r="D28" s="79">
        <v>31.1</v>
      </c>
      <c r="E28" s="9">
        <v>33.4</v>
      </c>
      <c r="F28" s="9">
        <v>27.2</v>
      </c>
      <c r="G28" s="9">
        <f>'Milho 1a'!B27</f>
        <v>52.2</v>
      </c>
      <c r="H28" s="9">
        <v>42.9</v>
      </c>
      <c r="I28" s="79">
        <f>'Milho 1a'!C27</f>
        <v>62.1</v>
      </c>
      <c r="J28" s="79">
        <f t="shared" si="0"/>
        <v>44.8</v>
      </c>
      <c r="K28" s="79">
        <f t="shared" si="1"/>
        <v>19</v>
      </c>
      <c r="L28" s="79">
        <f t="shared" si="2"/>
        <v>19.200000000000003</v>
      </c>
      <c r="M28" s="79">
        <f t="shared" si="3"/>
        <v>9.8999999999999986</v>
      </c>
      <c r="N28" s="294"/>
      <c r="O28" s="56" t="s">
        <v>98</v>
      </c>
      <c r="P28" s="24">
        <v>6209</v>
      </c>
      <c r="Q28" s="24">
        <v>7205</v>
      </c>
      <c r="R28" s="89">
        <v>6412</v>
      </c>
      <c r="S28" s="24">
        <v>7676</v>
      </c>
      <c r="T28" s="24">
        <v>7331</v>
      </c>
      <c r="U28" s="24">
        <f>'Milho 1a'!E27</f>
        <v>8398</v>
      </c>
      <c r="V28" s="24">
        <v>7643</v>
      </c>
      <c r="W28" s="89">
        <f>'Milho 1a'!F27</f>
        <v>8314</v>
      </c>
      <c r="X28" s="79">
        <f t="shared" si="4"/>
        <v>8.8000000000000007</v>
      </c>
      <c r="Y28" s="79">
        <f t="shared" si="5"/>
        <v>-1</v>
      </c>
      <c r="Z28" s="90"/>
      <c r="AA28" s="56" t="s">
        <v>98</v>
      </c>
      <c r="AB28" s="9">
        <v>422.2</v>
      </c>
      <c r="AC28" s="9">
        <v>458.2</v>
      </c>
      <c r="AD28" s="79">
        <v>199.4</v>
      </c>
      <c r="AE28" s="9">
        <v>256.39999999999998</v>
      </c>
      <c r="AF28" s="9">
        <v>199.4</v>
      </c>
      <c r="AG28" s="9">
        <f>'Milho 1a'!H27</f>
        <v>438.4</v>
      </c>
      <c r="AH28" s="9">
        <v>327.9</v>
      </c>
      <c r="AI28" s="79">
        <f>'Milho 1a'!I27</f>
        <v>516.29999999999995</v>
      </c>
      <c r="AJ28" s="79">
        <f t="shared" si="6"/>
        <v>57.5</v>
      </c>
      <c r="AK28" s="79">
        <f t="shared" si="7"/>
        <v>17.8</v>
      </c>
      <c r="AL28" s="79">
        <f t="shared" si="8"/>
        <v>188.39999999999998</v>
      </c>
      <c r="AM28" s="79">
        <f t="shared" si="9"/>
        <v>77.899999999999977</v>
      </c>
      <c r="AN28" s="293"/>
      <c r="AO28" s="293"/>
      <c r="AP28" s="293"/>
      <c r="AQ28" s="293"/>
      <c r="AR28" s="22"/>
    </row>
    <row r="29" spans="1:44" ht="15.6" customHeight="1" x14ac:dyDescent="0.2">
      <c r="A29" s="56" t="s">
        <v>99</v>
      </c>
      <c r="B29" s="9">
        <v>27</v>
      </c>
      <c r="C29" s="9">
        <v>20.5</v>
      </c>
      <c r="D29" s="79">
        <v>16</v>
      </c>
      <c r="E29" s="9">
        <v>28</v>
      </c>
      <c r="F29" s="9">
        <v>15.5</v>
      </c>
      <c r="G29" s="9">
        <f>'Milho 1a'!B28</f>
        <v>11.7</v>
      </c>
      <c r="H29" s="9">
        <v>15</v>
      </c>
      <c r="I29" s="79">
        <f>'Milho 1a'!C28</f>
        <v>18.8</v>
      </c>
      <c r="J29" s="79">
        <f t="shared" si="0"/>
        <v>25.3</v>
      </c>
      <c r="K29" s="79">
        <f t="shared" si="1"/>
        <v>60.7</v>
      </c>
      <c r="L29" s="79">
        <f t="shared" si="2"/>
        <v>3.8000000000000007</v>
      </c>
      <c r="M29" s="79">
        <f t="shared" si="3"/>
        <v>7.1000000000000014</v>
      </c>
      <c r="N29" s="294"/>
      <c r="O29" s="56" t="s">
        <v>99</v>
      </c>
      <c r="P29" s="24">
        <v>8350</v>
      </c>
      <c r="Q29" s="24">
        <v>8500</v>
      </c>
      <c r="R29" s="89">
        <v>9000</v>
      </c>
      <c r="S29" s="24">
        <v>9340</v>
      </c>
      <c r="T29" s="24">
        <v>9212</v>
      </c>
      <c r="U29" s="24">
        <f>'Milho 1a'!E28</f>
        <v>11000</v>
      </c>
      <c r="V29" s="24">
        <v>9168</v>
      </c>
      <c r="W29" s="89">
        <f>'Milho 1a'!F28</f>
        <v>10260</v>
      </c>
      <c r="X29" s="79">
        <f t="shared" si="4"/>
        <v>11.9</v>
      </c>
      <c r="Y29" s="79">
        <f t="shared" si="5"/>
        <v>-6.7</v>
      </c>
      <c r="Z29" s="90"/>
      <c r="AA29" s="56" t="s">
        <v>99</v>
      </c>
      <c r="AB29" s="9">
        <v>225.5</v>
      </c>
      <c r="AC29" s="9">
        <v>174.3</v>
      </c>
      <c r="AD29" s="79">
        <v>144</v>
      </c>
      <c r="AE29" s="9">
        <v>261.5</v>
      </c>
      <c r="AF29" s="9">
        <v>142.80000000000001</v>
      </c>
      <c r="AG29" s="9">
        <f>'Milho 1a'!H28</f>
        <v>128.69999999999999</v>
      </c>
      <c r="AH29" s="9">
        <v>137.5</v>
      </c>
      <c r="AI29" s="79">
        <f>'Milho 1a'!I28</f>
        <v>192.9</v>
      </c>
      <c r="AJ29" s="79">
        <f t="shared" si="6"/>
        <v>40.299999999999997</v>
      </c>
      <c r="AK29" s="79">
        <f t="shared" si="7"/>
        <v>49.9</v>
      </c>
      <c r="AL29" s="79">
        <f t="shared" si="8"/>
        <v>55.400000000000006</v>
      </c>
      <c r="AM29" s="79">
        <f t="shared" si="9"/>
        <v>64.200000000000017</v>
      </c>
      <c r="AN29" s="293"/>
      <c r="AO29" s="293"/>
      <c r="AP29" s="293"/>
      <c r="AQ29" s="293"/>
      <c r="AR29" s="22"/>
    </row>
    <row r="30" spans="1:44" ht="15.6" customHeight="1" x14ac:dyDescent="0.2">
      <c r="A30" s="56" t="s">
        <v>100</v>
      </c>
      <c r="B30" s="9">
        <v>288.2</v>
      </c>
      <c r="C30" s="9">
        <v>250.7</v>
      </c>
      <c r="D30" s="79">
        <v>246.4</v>
      </c>
      <c r="E30" s="9">
        <v>260</v>
      </c>
      <c r="F30" s="9">
        <v>214.2</v>
      </c>
      <c r="G30" s="9">
        <f>'Milho 1a'!B29</f>
        <v>182.1</v>
      </c>
      <c r="H30" s="9">
        <v>185.7</v>
      </c>
      <c r="I30" s="79">
        <f>'Milho 1a'!C29</f>
        <v>179.6</v>
      </c>
      <c r="J30" s="79">
        <f t="shared" si="0"/>
        <v>-3.3</v>
      </c>
      <c r="K30" s="79">
        <f t="shared" si="1"/>
        <v>-1.4</v>
      </c>
      <c r="L30" s="79">
        <f t="shared" si="2"/>
        <v>-6.0999999999999943</v>
      </c>
      <c r="M30" s="79">
        <f t="shared" si="3"/>
        <v>-2.5</v>
      </c>
      <c r="N30" s="294"/>
      <c r="O30" s="56" t="s">
        <v>100</v>
      </c>
      <c r="P30" s="24">
        <v>7500</v>
      </c>
      <c r="Q30" s="24">
        <v>6690</v>
      </c>
      <c r="R30" s="89">
        <v>7800</v>
      </c>
      <c r="S30" s="24">
        <v>8000</v>
      </c>
      <c r="T30" s="24">
        <v>8000</v>
      </c>
      <c r="U30" s="24">
        <f>'Milho 1a'!E29</f>
        <v>9000</v>
      </c>
      <c r="V30" s="24">
        <v>7897</v>
      </c>
      <c r="W30" s="89">
        <f>'Milho 1a'!F29</f>
        <v>10162</v>
      </c>
      <c r="X30" s="79">
        <f t="shared" si="4"/>
        <v>28.7</v>
      </c>
      <c r="Y30" s="79">
        <f t="shared" si="5"/>
        <v>12.9</v>
      </c>
      <c r="Z30" s="90"/>
      <c r="AA30" s="56" t="s">
        <v>100</v>
      </c>
      <c r="AB30" s="9">
        <v>2161.5</v>
      </c>
      <c r="AC30" s="9">
        <v>1677.2</v>
      </c>
      <c r="AD30" s="79">
        <v>1921.9</v>
      </c>
      <c r="AE30" s="9">
        <v>2080</v>
      </c>
      <c r="AF30" s="9">
        <v>1713.6</v>
      </c>
      <c r="AG30" s="9">
        <f>'Milho 1a'!H29</f>
        <v>1638.9</v>
      </c>
      <c r="AH30" s="9">
        <v>1466.5</v>
      </c>
      <c r="AI30" s="79">
        <f>'Milho 1a'!I29</f>
        <v>1825.1</v>
      </c>
      <c r="AJ30" s="79">
        <f t="shared" si="6"/>
        <v>24.5</v>
      </c>
      <c r="AK30" s="79">
        <f t="shared" si="7"/>
        <v>11.4</v>
      </c>
      <c r="AL30" s="79">
        <f t="shared" si="8"/>
        <v>358.59999999999991</v>
      </c>
      <c r="AM30" s="79">
        <f t="shared" si="9"/>
        <v>186.19999999999982</v>
      </c>
      <c r="AN30" s="293"/>
      <c r="AO30" s="293"/>
      <c r="AP30" s="293"/>
      <c r="AQ30" s="293"/>
      <c r="AR30" s="22"/>
    </row>
    <row r="31" spans="1:44" ht="15.6" customHeight="1" x14ac:dyDescent="0.2">
      <c r="A31" s="56" t="s">
        <v>101</v>
      </c>
      <c r="B31" s="9">
        <v>39</v>
      </c>
      <c r="C31" s="9">
        <v>26.8</v>
      </c>
      <c r="D31" s="79">
        <v>26.8</v>
      </c>
      <c r="E31" s="9">
        <v>28.6</v>
      </c>
      <c r="F31" s="9">
        <v>27.8</v>
      </c>
      <c r="G31" s="9">
        <f>'Milho 1a'!B30</f>
        <v>21.8</v>
      </c>
      <c r="H31" s="9">
        <v>22</v>
      </c>
      <c r="I31" s="79">
        <f>'Milho 1a'!C30</f>
        <v>16.100000000000001</v>
      </c>
      <c r="J31" s="79">
        <f t="shared" si="0"/>
        <v>-26.8</v>
      </c>
      <c r="K31" s="79">
        <f t="shared" si="1"/>
        <v>-26.1</v>
      </c>
      <c r="L31" s="79">
        <f t="shared" si="2"/>
        <v>-5.8999999999999986</v>
      </c>
      <c r="M31" s="79">
        <f t="shared" si="3"/>
        <v>-5.6999999999999993</v>
      </c>
      <c r="N31" s="294"/>
      <c r="O31" s="56" t="s">
        <v>101</v>
      </c>
      <c r="P31" s="24">
        <v>9634</v>
      </c>
      <c r="Q31" s="24">
        <v>7326</v>
      </c>
      <c r="R31" s="89">
        <v>6740</v>
      </c>
      <c r="S31" s="24">
        <v>7800</v>
      </c>
      <c r="T31" s="24">
        <v>8100</v>
      </c>
      <c r="U31" s="24">
        <f>'Milho 1a'!E30</f>
        <v>9336</v>
      </c>
      <c r="V31" s="24">
        <v>9336</v>
      </c>
      <c r="W31" s="89">
        <f>'Milho 1a'!F30</f>
        <v>9570</v>
      </c>
      <c r="X31" s="79">
        <f t="shared" si="4"/>
        <v>2.5</v>
      </c>
      <c r="Y31" s="79">
        <f t="shared" si="5"/>
        <v>2.5</v>
      </c>
      <c r="Z31" s="90"/>
      <c r="AA31" s="56" t="s">
        <v>101</v>
      </c>
      <c r="AB31" s="9">
        <v>375.7</v>
      </c>
      <c r="AC31" s="9">
        <v>196.3</v>
      </c>
      <c r="AD31" s="79">
        <v>180.6</v>
      </c>
      <c r="AE31" s="9">
        <v>223.1</v>
      </c>
      <c r="AF31" s="9">
        <v>225.2</v>
      </c>
      <c r="AG31" s="9">
        <f>'Milho 1a'!H30</f>
        <v>203.5</v>
      </c>
      <c r="AH31" s="9">
        <v>205.4</v>
      </c>
      <c r="AI31" s="79">
        <f>'Milho 1a'!I30</f>
        <v>154.1</v>
      </c>
      <c r="AJ31" s="79">
        <f t="shared" si="6"/>
        <v>-25</v>
      </c>
      <c r="AK31" s="79">
        <f t="shared" si="7"/>
        <v>-24.3</v>
      </c>
      <c r="AL31" s="79">
        <f t="shared" si="8"/>
        <v>-51.300000000000011</v>
      </c>
      <c r="AM31" s="79">
        <f t="shared" si="9"/>
        <v>-49.400000000000006</v>
      </c>
      <c r="AN31" s="293"/>
      <c r="AO31" s="293"/>
      <c r="AP31" s="293"/>
      <c r="AQ31" s="293"/>
      <c r="AR31" s="22"/>
    </row>
    <row r="32" spans="1:44" ht="15.6" customHeight="1" x14ac:dyDescent="0.2">
      <c r="A32" s="100" t="s">
        <v>102</v>
      </c>
      <c r="B32" s="101">
        <v>1552</v>
      </c>
      <c r="C32" s="101">
        <v>1435.4</v>
      </c>
      <c r="D32" s="101">
        <v>1237</v>
      </c>
      <c r="E32" s="101">
        <v>1301.2</v>
      </c>
      <c r="F32" s="101">
        <v>1191.9000000000001</v>
      </c>
      <c r="G32" s="101">
        <f>'Milho 1a'!B31</f>
        <v>1168.0999999999999</v>
      </c>
      <c r="H32" s="101">
        <v>1079.5999999999999</v>
      </c>
      <c r="I32" s="101">
        <f>'Milho 1a'!C31</f>
        <v>1189.2</v>
      </c>
      <c r="J32" s="101">
        <f t="shared" si="0"/>
        <v>10.199999999999999</v>
      </c>
      <c r="K32" s="101">
        <f t="shared" si="1"/>
        <v>1.8</v>
      </c>
      <c r="L32" s="101">
        <f t="shared" si="2"/>
        <v>109.60000000000014</v>
      </c>
      <c r="M32" s="101">
        <f t="shared" si="3"/>
        <v>21.100000000000136</v>
      </c>
      <c r="N32" s="292"/>
      <c r="O32" s="100" t="s">
        <v>102</v>
      </c>
      <c r="P32" s="102">
        <v>5193.8492910000004</v>
      </c>
      <c r="Q32" s="102">
        <v>5435.5045280000004</v>
      </c>
      <c r="R32" s="102">
        <v>6079.1366209999996</v>
      </c>
      <c r="S32" s="102">
        <v>6295.3034889999999</v>
      </c>
      <c r="T32" s="102">
        <v>6465.4339289999998</v>
      </c>
      <c r="U32" s="102">
        <f>'Milho 1a'!E31</f>
        <v>5939.1041862854217</v>
      </c>
      <c r="V32" s="102">
        <v>6210.0967019999998</v>
      </c>
      <c r="W32" s="102">
        <f>'Milho 1a'!F31</f>
        <v>6278.1485872855701</v>
      </c>
      <c r="X32" s="101">
        <f t="shared" si="4"/>
        <v>1.1000000000000001</v>
      </c>
      <c r="Y32" s="101">
        <f t="shared" si="5"/>
        <v>5.7</v>
      </c>
      <c r="Z32" s="87"/>
      <c r="AA32" s="100" t="s">
        <v>102</v>
      </c>
      <c r="AB32" s="101">
        <v>8060.9</v>
      </c>
      <c r="AC32" s="101">
        <v>7802.1</v>
      </c>
      <c r="AD32" s="101">
        <v>7519.9</v>
      </c>
      <c r="AE32" s="101">
        <v>8191.5</v>
      </c>
      <c r="AF32" s="101">
        <v>7706.1</v>
      </c>
      <c r="AG32" s="101">
        <f>'Milho 1a'!H31</f>
        <v>6937.5</v>
      </c>
      <c r="AH32" s="101">
        <v>6704.4</v>
      </c>
      <c r="AI32" s="101">
        <f>'Milho 1a'!I31</f>
        <v>7466</v>
      </c>
      <c r="AJ32" s="101">
        <f t="shared" si="6"/>
        <v>11.4</v>
      </c>
      <c r="AK32" s="101">
        <f t="shared" si="7"/>
        <v>7.6</v>
      </c>
      <c r="AL32" s="101">
        <f t="shared" si="8"/>
        <v>761.60000000000036</v>
      </c>
      <c r="AM32" s="101">
        <f t="shared" si="9"/>
        <v>528.5</v>
      </c>
      <c r="AN32" s="293"/>
      <c r="AO32" s="293"/>
      <c r="AP32" s="293"/>
      <c r="AQ32" s="293"/>
      <c r="AR32" s="22"/>
    </row>
    <row r="33" spans="1:44" ht="15.6" customHeight="1" x14ac:dyDescent="0.2">
      <c r="A33" s="56" t="s">
        <v>103</v>
      </c>
      <c r="B33" s="9">
        <v>1098</v>
      </c>
      <c r="C33" s="9">
        <v>1022.4</v>
      </c>
      <c r="D33" s="79">
        <v>837.4</v>
      </c>
      <c r="E33" s="9">
        <v>909.4</v>
      </c>
      <c r="F33" s="9">
        <v>825.7</v>
      </c>
      <c r="G33" s="9">
        <f>'Milho 1a'!B32</f>
        <v>819.1</v>
      </c>
      <c r="H33" s="9">
        <v>731.9</v>
      </c>
      <c r="I33" s="79">
        <f>'Milho 1a'!C32</f>
        <v>839.6</v>
      </c>
      <c r="J33" s="79">
        <f t="shared" si="0"/>
        <v>14.7</v>
      </c>
      <c r="K33" s="79">
        <f t="shared" si="1"/>
        <v>2.5</v>
      </c>
      <c r="L33" s="79">
        <f t="shared" si="2"/>
        <v>107.70000000000005</v>
      </c>
      <c r="M33" s="79">
        <f t="shared" si="3"/>
        <v>20.5</v>
      </c>
      <c r="N33" s="294"/>
      <c r="O33" s="56" t="s">
        <v>103</v>
      </c>
      <c r="P33" s="24">
        <v>5230</v>
      </c>
      <c r="Q33" s="24">
        <v>5340</v>
      </c>
      <c r="R33" s="89">
        <v>6100</v>
      </c>
      <c r="S33" s="24">
        <v>6374</v>
      </c>
      <c r="T33" s="24">
        <v>6535</v>
      </c>
      <c r="U33" s="24">
        <f>'Milho 1a'!E32</f>
        <v>6172</v>
      </c>
      <c r="V33" s="24">
        <v>6516</v>
      </c>
      <c r="W33" s="89">
        <f>'Milho 1a'!F32</f>
        <v>6566</v>
      </c>
      <c r="X33" s="79">
        <f t="shared" si="4"/>
        <v>0.8</v>
      </c>
      <c r="Y33" s="79">
        <f t="shared" si="5"/>
        <v>6.4</v>
      </c>
      <c r="Z33" s="90"/>
      <c r="AA33" s="56" t="s">
        <v>103</v>
      </c>
      <c r="AB33" s="9">
        <v>5742.5</v>
      </c>
      <c r="AC33" s="9">
        <v>5459.6</v>
      </c>
      <c r="AD33" s="79">
        <v>5108.1000000000004</v>
      </c>
      <c r="AE33" s="9">
        <v>5796.5</v>
      </c>
      <c r="AF33" s="9">
        <v>5395.9</v>
      </c>
      <c r="AG33" s="9">
        <f>'Milho 1a'!H32</f>
        <v>5055.5</v>
      </c>
      <c r="AH33" s="9">
        <v>4769.1000000000004</v>
      </c>
      <c r="AI33" s="79">
        <f>'Milho 1a'!I32</f>
        <v>5512.8</v>
      </c>
      <c r="AJ33" s="79">
        <f t="shared" si="6"/>
        <v>15.6</v>
      </c>
      <c r="AK33" s="79">
        <f t="shared" si="7"/>
        <v>9</v>
      </c>
      <c r="AL33" s="79">
        <f t="shared" si="8"/>
        <v>743.69999999999982</v>
      </c>
      <c r="AM33" s="79">
        <f t="shared" si="9"/>
        <v>457.30000000000018</v>
      </c>
      <c r="AN33" s="293"/>
      <c r="AO33" s="293"/>
      <c r="AP33" s="293"/>
      <c r="AQ33" s="293"/>
      <c r="AR33" s="22"/>
    </row>
    <row r="34" spans="1:44" ht="15.6" customHeight="1" x14ac:dyDescent="0.2">
      <c r="A34" s="56" t="s">
        <v>104</v>
      </c>
      <c r="B34" s="9">
        <v>22.3</v>
      </c>
      <c r="C34" s="9">
        <v>17.8</v>
      </c>
      <c r="D34" s="79">
        <v>13.6</v>
      </c>
      <c r="E34" s="9">
        <v>13.2</v>
      </c>
      <c r="F34" s="9">
        <v>13.4</v>
      </c>
      <c r="G34" s="9">
        <f>'Milho 1a'!B33</f>
        <v>12.5</v>
      </c>
      <c r="H34" s="9">
        <v>11.5</v>
      </c>
      <c r="I34" s="79">
        <f>'Milho 1a'!C33</f>
        <v>12.9</v>
      </c>
      <c r="J34" s="79">
        <f t="shared" si="0"/>
        <v>12.2</v>
      </c>
      <c r="K34" s="79">
        <f t="shared" si="1"/>
        <v>3.2</v>
      </c>
      <c r="L34" s="79">
        <f t="shared" si="2"/>
        <v>1.4000000000000004</v>
      </c>
      <c r="M34" s="79">
        <f t="shared" si="3"/>
        <v>0.40000000000000036</v>
      </c>
      <c r="N34" s="294"/>
      <c r="O34" s="56" t="s">
        <v>104</v>
      </c>
      <c r="P34" s="24">
        <v>2711</v>
      </c>
      <c r="Q34" s="24">
        <v>1363</v>
      </c>
      <c r="R34" s="89">
        <v>2910</v>
      </c>
      <c r="S34" s="24">
        <v>2832</v>
      </c>
      <c r="T34" s="24">
        <v>2995</v>
      </c>
      <c r="U34" s="24">
        <f>'Milho 1a'!E33</f>
        <v>2870</v>
      </c>
      <c r="V34" s="24">
        <v>2843</v>
      </c>
      <c r="W34" s="89">
        <f>'Milho 1a'!F33</f>
        <v>2939</v>
      </c>
      <c r="X34" s="79">
        <f t="shared" si="4"/>
        <v>3.4</v>
      </c>
      <c r="Y34" s="79">
        <f t="shared" si="5"/>
        <v>2.4</v>
      </c>
      <c r="Z34" s="90"/>
      <c r="AA34" s="56" t="s">
        <v>104</v>
      </c>
      <c r="AB34" s="9">
        <v>60.5</v>
      </c>
      <c r="AC34" s="9">
        <v>24.3</v>
      </c>
      <c r="AD34" s="79">
        <v>39.6</v>
      </c>
      <c r="AE34" s="9">
        <v>37.4</v>
      </c>
      <c r="AF34" s="9">
        <v>40.1</v>
      </c>
      <c r="AG34" s="9">
        <f>'Milho 1a'!H33</f>
        <v>35.9</v>
      </c>
      <c r="AH34" s="9">
        <v>32.700000000000003</v>
      </c>
      <c r="AI34" s="79">
        <f>'Milho 1a'!I33</f>
        <v>37.9</v>
      </c>
      <c r="AJ34" s="79">
        <f t="shared" si="6"/>
        <v>15.9</v>
      </c>
      <c r="AK34" s="79">
        <f t="shared" si="7"/>
        <v>5.6</v>
      </c>
      <c r="AL34" s="79">
        <f t="shared" si="8"/>
        <v>5.1999999999999957</v>
      </c>
      <c r="AM34" s="79">
        <f t="shared" si="9"/>
        <v>2</v>
      </c>
      <c r="AN34" s="293"/>
      <c r="AO34" s="293"/>
      <c r="AP34" s="293"/>
      <c r="AQ34" s="293"/>
      <c r="AR34" s="22"/>
    </row>
    <row r="35" spans="1:44" ht="15.6" customHeight="1" x14ac:dyDescent="0.2">
      <c r="A35" s="56" t="s">
        <v>105</v>
      </c>
      <c r="B35" s="9">
        <v>4.4000000000000004</v>
      </c>
      <c r="C35" s="9">
        <v>2.6</v>
      </c>
      <c r="D35" s="79">
        <v>2</v>
      </c>
      <c r="E35" s="9">
        <v>2.7</v>
      </c>
      <c r="F35" s="9">
        <v>1</v>
      </c>
      <c r="G35" s="9">
        <f>'Milho 1a'!B34</f>
        <v>1.4</v>
      </c>
      <c r="H35" s="9">
        <v>1.1000000000000001</v>
      </c>
      <c r="I35" s="79">
        <f>'Milho 1a'!C34</f>
        <v>1.6</v>
      </c>
      <c r="J35" s="79">
        <f t="shared" si="0"/>
        <v>45.5</v>
      </c>
      <c r="K35" s="79">
        <f t="shared" si="1"/>
        <v>14.3</v>
      </c>
      <c r="L35" s="79">
        <f t="shared" si="2"/>
        <v>0.5</v>
      </c>
      <c r="M35" s="79">
        <f t="shared" si="3"/>
        <v>0.20000000000000018</v>
      </c>
      <c r="N35" s="294"/>
      <c r="O35" s="56" t="s">
        <v>105</v>
      </c>
      <c r="P35" s="24">
        <v>2332</v>
      </c>
      <c r="Q35" s="24">
        <v>2394</v>
      </c>
      <c r="R35" s="89">
        <v>2600</v>
      </c>
      <c r="S35" s="24">
        <v>2332</v>
      </c>
      <c r="T35" s="24">
        <v>3069</v>
      </c>
      <c r="U35" s="24">
        <f>'Milho 1a'!E34</f>
        <v>3620</v>
      </c>
      <c r="V35" s="24">
        <v>3017</v>
      </c>
      <c r="W35" s="89">
        <f>'Milho 1a'!F34</f>
        <v>3236</v>
      </c>
      <c r="X35" s="79">
        <f t="shared" si="4"/>
        <v>7.3</v>
      </c>
      <c r="Y35" s="79">
        <f t="shared" si="5"/>
        <v>-10.6</v>
      </c>
      <c r="Z35" s="90"/>
      <c r="AA35" s="56" t="s">
        <v>105</v>
      </c>
      <c r="AB35" s="9">
        <v>10.3</v>
      </c>
      <c r="AC35" s="9">
        <v>6.2</v>
      </c>
      <c r="AD35" s="79">
        <v>5.2</v>
      </c>
      <c r="AE35" s="9">
        <v>6.3</v>
      </c>
      <c r="AF35" s="9">
        <v>3.1</v>
      </c>
      <c r="AG35" s="9">
        <f>'Milho 1a'!H34</f>
        <v>5.0999999999999996</v>
      </c>
      <c r="AH35" s="9">
        <v>3.3</v>
      </c>
      <c r="AI35" s="79">
        <f>'Milho 1a'!I34</f>
        <v>5.2</v>
      </c>
      <c r="AJ35" s="79">
        <f t="shared" si="6"/>
        <v>57.6</v>
      </c>
      <c r="AK35" s="79">
        <f t="shared" si="7"/>
        <v>2</v>
      </c>
      <c r="AL35" s="79">
        <f t="shared" si="8"/>
        <v>1.9000000000000004</v>
      </c>
      <c r="AM35" s="79">
        <f t="shared" si="9"/>
        <v>0.10000000000000053</v>
      </c>
      <c r="AN35" s="293"/>
      <c r="AO35" s="293"/>
      <c r="AP35" s="293"/>
      <c r="AQ35" s="293"/>
      <c r="AR35" s="22"/>
    </row>
    <row r="36" spans="1:44" ht="15.6" customHeight="1" x14ac:dyDescent="0.2">
      <c r="A36" s="56" t="s">
        <v>106</v>
      </c>
      <c r="B36" s="9">
        <v>427.3</v>
      </c>
      <c r="C36" s="9">
        <v>392.6</v>
      </c>
      <c r="D36" s="79">
        <v>384</v>
      </c>
      <c r="E36" s="9">
        <v>375.9</v>
      </c>
      <c r="F36" s="9">
        <v>351.8</v>
      </c>
      <c r="G36" s="9">
        <f>'Milho 1a'!B35</f>
        <v>335.1</v>
      </c>
      <c r="H36" s="9">
        <v>335.1</v>
      </c>
      <c r="I36" s="79">
        <f>'Milho 1a'!C35</f>
        <v>335.1</v>
      </c>
      <c r="J36" s="79">
        <f t="shared" si="0"/>
        <v>0</v>
      </c>
      <c r="K36" s="79">
        <f t="shared" si="1"/>
        <v>0</v>
      </c>
      <c r="L36" s="79">
        <f t="shared" si="2"/>
        <v>0</v>
      </c>
      <c r="M36" s="79">
        <f t="shared" si="3"/>
        <v>0</v>
      </c>
      <c r="N36" s="294"/>
      <c r="O36" s="56" t="s">
        <v>106</v>
      </c>
      <c r="P36" s="24">
        <v>5260</v>
      </c>
      <c r="Q36" s="24">
        <v>5889</v>
      </c>
      <c r="R36" s="89">
        <v>6164</v>
      </c>
      <c r="S36" s="24">
        <v>6255</v>
      </c>
      <c r="T36" s="24">
        <v>6444</v>
      </c>
      <c r="U36" s="24">
        <f>'Milho 1a'!E35</f>
        <v>5494</v>
      </c>
      <c r="V36" s="24">
        <v>5668</v>
      </c>
      <c r="W36" s="89">
        <f>'Milho 1a'!F35</f>
        <v>5700</v>
      </c>
      <c r="X36" s="79">
        <f t="shared" si="4"/>
        <v>0.6</v>
      </c>
      <c r="Y36" s="79">
        <f t="shared" si="5"/>
        <v>3.7</v>
      </c>
      <c r="Z36" s="90"/>
      <c r="AA36" s="56" t="s">
        <v>106</v>
      </c>
      <c r="AB36" s="9">
        <v>2247.6</v>
      </c>
      <c r="AC36" s="9">
        <v>2312</v>
      </c>
      <c r="AD36" s="79">
        <v>2367</v>
      </c>
      <c r="AE36" s="9">
        <v>2351.3000000000002</v>
      </c>
      <c r="AF36" s="9">
        <v>2267</v>
      </c>
      <c r="AG36" s="9">
        <f>'Milho 1a'!H35</f>
        <v>1841</v>
      </c>
      <c r="AH36" s="9">
        <v>1899.3</v>
      </c>
      <c r="AI36" s="79">
        <f>'Milho 1a'!I35</f>
        <v>1910.1</v>
      </c>
      <c r="AJ36" s="79">
        <f t="shared" si="6"/>
        <v>0.6</v>
      </c>
      <c r="AK36" s="79">
        <f t="shared" si="7"/>
        <v>3.8</v>
      </c>
      <c r="AL36" s="79">
        <f t="shared" si="8"/>
        <v>10.799999999999955</v>
      </c>
      <c r="AM36" s="79">
        <f t="shared" si="9"/>
        <v>69.099999999999909</v>
      </c>
      <c r="AN36" s="293"/>
      <c r="AO36" s="293"/>
      <c r="AP36" s="293"/>
      <c r="AQ36" s="293"/>
      <c r="AR36" s="22"/>
    </row>
    <row r="37" spans="1:44" ht="15.6" customHeight="1" x14ac:dyDescent="0.2">
      <c r="A37" s="100" t="s">
        <v>107</v>
      </c>
      <c r="B37" s="101">
        <v>2168.3000000000002</v>
      </c>
      <c r="C37" s="101">
        <v>1895</v>
      </c>
      <c r="D37" s="101">
        <v>1607.1</v>
      </c>
      <c r="E37" s="101">
        <v>1712.9</v>
      </c>
      <c r="F37" s="101">
        <v>1377.4</v>
      </c>
      <c r="G37" s="101">
        <f>'Milho 1a'!B36</f>
        <v>1520.9</v>
      </c>
      <c r="H37" s="101">
        <v>1517.8</v>
      </c>
      <c r="I37" s="101">
        <f>'Milho 1a'!C36</f>
        <v>1611.6999999999998</v>
      </c>
      <c r="J37" s="101">
        <f t="shared" si="0"/>
        <v>6.2</v>
      </c>
      <c r="K37" s="101">
        <f t="shared" si="1"/>
        <v>6</v>
      </c>
      <c r="L37" s="101">
        <f t="shared" si="2"/>
        <v>93.899999999999864</v>
      </c>
      <c r="M37" s="101">
        <f t="shared" si="3"/>
        <v>90.799999999999727</v>
      </c>
      <c r="N37" s="292"/>
      <c r="O37" s="100" t="s">
        <v>107</v>
      </c>
      <c r="P37" s="102">
        <v>6745.9878710000003</v>
      </c>
      <c r="Q37" s="102">
        <v>7411.866755</v>
      </c>
      <c r="R37" s="102">
        <v>7403.470413</v>
      </c>
      <c r="S37" s="102">
        <v>8168.9921770000001</v>
      </c>
      <c r="T37" s="102">
        <v>7452.9680559999997</v>
      </c>
      <c r="U37" s="102">
        <f>'Milho 1a'!E36</f>
        <v>6242.658754684725</v>
      </c>
      <c r="V37" s="102">
        <v>7773.2943729999997</v>
      </c>
      <c r="W37" s="102">
        <f>'Milho 1a'!F36</f>
        <v>4894.8957622386306</v>
      </c>
      <c r="X37" s="101">
        <f t="shared" si="4"/>
        <v>-37</v>
      </c>
      <c r="Y37" s="101">
        <f t="shared" si="5"/>
        <v>-21.6</v>
      </c>
      <c r="Z37" s="87"/>
      <c r="AA37" s="100" t="s">
        <v>107</v>
      </c>
      <c r="AB37" s="101">
        <v>14627.4</v>
      </c>
      <c r="AC37" s="101">
        <v>14045.5</v>
      </c>
      <c r="AD37" s="101">
        <v>11898.1</v>
      </c>
      <c r="AE37" s="101">
        <v>13992.7</v>
      </c>
      <c r="AF37" s="101">
        <v>10265.6</v>
      </c>
      <c r="AG37" s="101">
        <f>'Milho 1a'!H36</f>
        <v>9494.5</v>
      </c>
      <c r="AH37" s="101">
        <v>11798.3</v>
      </c>
      <c r="AI37" s="101">
        <f>'Milho 1a'!I36</f>
        <v>7889.1</v>
      </c>
      <c r="AJ37" s="101">
        <f t="shared" si="6"/>
        <v>-33.1</v>
      </c>
      <c r="AK37" s="101">
        <f t="shared" si="7"/>
        <v>-16.899999999999999</v>
      </c>
      <c r="AL37" s="101">
        <f t="shared" si="8"/>
        <v>-3909.1999999999989</v>
      </c>
      <c r="AM37" s="101">
        <f t="shared" si="9"/>
        <v>-1605.3999999999996</v>
      </c>
      <c r="AN37" s="293"/>
      <c r="AO37" s="293"/>
      <c r="AP37" s="293"/>
      <c r="AQ37" s="293"/>
      <c r="AR37" s="22"/>
    </row>
    <row r="38" spans="1:44" ht="15.6" customHeight="1" x14ac:dyDescent="0.2">
      <c r="A38" s="56" t="s">
        <v>108</v>
      </c>
      <c r="B38" s="9">
        <v>665.2</v>
      </c>
      <c r="C38" s="9">
        <v>542.5</v>
      </c>
      <c r="D38" s="79">
        <v>414.1</v>
      </c>
      <c r="E38" s="9">
        <v>507.7</v>
      </c>
      <c r="F38" s="9">
        <v>330</v>
      </c>
      <c r="G38" s="9">
        <f>'Milho 1a'!B37</f>
        <v>373.1</v>
      </c>
      <c r="H38" s="9">
        <v>360.4</v>
      </c>
      <c r="I38" s="79">
        <f>'Milho 1a'!C37</f>
        <v>433.9</v>
      </c>
      <c r="J38" s="79">
        <f t="shared" si="0"/>
        <v>20.399999999999999</v>
      </c>
      <c r="K38" s="79">
        <f t="shared" si="1"/>
        <v>16.3</v>
      </c>
      <c r="L38" s="79">
        <f t="shared" si="2"/>
        <v>73.5</v>
      </c>
      <c r="M38" s="79">
        <f t="shared" si="3"/>
        <v>60.799999999999955</v>
      </c>
      <c r="N38" s="294"/>
      <c r="O38" s="56" t="s">
        <v>108</v>
      </c>
      <c r="P38" s="24">
        <v>8156</v>
      </c>
      <c r="Q38" s="24">
        <v>8633</v>
      </c>
      <c r="R38" s="89">
        <v>7953</v>
      </c>
      <c r="S38" s="24">
        <v>9243</v>
      </c>
      <c r="T38" s="24">
        <v>8748</v>
      </c>
      <c r="U38" s="24">
        <f>'Milho 1a'!E37</f>
        <v>8373</v>
      </c>
      <c r="V38" s="24">
        <v>8948</v>
      </c>
      <c r="W38" s="89">
        <f>'Milho 1a'!F37</f>
        <v>6782</v>
      </c>
      <c r="X38" s="79">
        <f t="shared" si="4"/>
        <v>-24.2</v>
      </c>
      <c r="Y38" s="79">
        <f t="shared" si="5"/>
        <v>-19</v>
      </c>
      <c r="Z38" s="90"/>
      <c r="AA38" s="56" t="s">
        <v>108</v>
      </c>
      <c r="AB38" s="9">
        <v>5425.4</v>
      </c>
      <c r="AC38" s="9">
        <v>4683.3999999999996</v>
      </c>
      <c r="AD38" s="79">
        <v>3293.3</v>
      </c>
      <c r="AE38" s="9">
        <v>4692.7</v>
      </c>
      <c r="AF38" s="9">
        <v>2886.8</v>
      </c>
      <c r="AG38" s="9">
        <f>'Milho 1a'!H37</f>
        <v>3124</v>
      </c>
      <c r="AH38" s="9">
        <v>3224.9</v>
      </c>
      <c r="AI38" s="79">
        <f>'Milho 1a'!I37</f>
        <v>2942.7</v>
      </c>
      <c r="AJ38" s="79">
        <f t="shared" si="6"/>
        <v>-8.8000000000000007</v>
      </c>
      <c r="AK38" s="79">
        <f t="shared" si="7"/>
        <v>-5.8</v>
      </c>
      <c r="AL38" s="79">
        <f t="shared" si="8"/>
        <v>-282.20000000000027</v>
      </c>
      <c r="AM38" s="79">
        <f t="shared" si="9"/>
        <v>-181.30000000000018</v>
      </c>
      <c r="AN38" s="293"/>
      <c r="AO38" s="293"/>
      <c r="AP38" s="293"/>
      <c r="AQ38" s="293"/>
      <c r="AR38" s="22"/>
    </row>
    <row r="39" spans="1:44" ht="15.6" customHeight="1" x14ac:dyDescent="0.2">
      <c r="A39" s="56" t="s">
        <v>109</v>
      </c>
      <c r="B39" s="9">
        <v>471.9</v>
      </c>
      <c r="C39" s="9">
        <v>411.5</v>
      </c>
      <c r="D39" s="79">
        <v>370</v>
      </c>
      <c r="E39" s="9">
        <v>400.3</v>
      </c>
      <c r="F39" s="9">
        <v>319</v>
      </c>
      <c r="G39" s="9">
        <f>'Milho 1a'!B38</f>
        <v>346.1</v>
      </c>
      <c r="H39" s="9">
        <v>349.4</v>
      </c>
      <c r="I39" s="79">
        <f>'Milho 1a'!C38</f>
        <v>353.7</v>
      </c>
      <c r="J39" s="79">
        <f t="shared" si="0"/>
        <v>1.2</v>
      </c>
      <c r="K39" s="79">
        <f t="shared" si="1"/>
        <v>2.2000000000000002</v>
      </c>
      <c r="L39" s="79">
        <f t="shared" si="2"/>
        <v>4.3000000000000114</v>
      </c>
      <c r="M39" s="79">
        <f t="shared" si="3"/>
        <v>7.5999999999999659</v>
      </c>
      <c r="N39" s="294"/>
      <c r="O39" s="56" t="s">
        <v>109</v>
      </c>
      <c r="P39" s="24">
        <v>7385</v>
      </c>
      <c r="Q39" s="24">
        <v>7750</v>
      </c>
      <c r="R39" s="89">
        <v>7330</v>
      </c>
      <c r="S39" s="24">
        <v>8152</v>
      </c>
      <c r="T39" s="24">
        <v>7997</v>
      </c>
      <c r="U39" s="24">
        <f>'Milho 1a'!E38</f>
        <v>5722</v>
      </c>
      <c r="V39" s="24">
        <v>8225</v>
      </c>
      <c r="W39" s="89">
        <f>'Milho 1a'!F38</f>
        <v>5548</v>
      </c>
      <c r="X39" s="79">
        <f t="shared" si="4"/>
        <v>-32.5</v>
      </c>
      <c r="Y39" s="79">
        <f t="shared" si="5"/>
        <v>-3</v>
      </c>
      <c r="Z39" s="90"/>
      <c r="AA39" s="56" t="s">
        <v>109</v>
      </c>
      <c r="AB39" s="9">
        <v>3485</v>
      </c>
      <c r="AC39" s="9">
        <v>3189.1</v>
      </c>
      <c r="AD39" s="79">
        <v>2712.1</v>
      </c>
      <c r="AE39" s="9">
        <v>3263.2</v>
      </c>
      <c r="AF39" s="9">
        <v>2551</v>
      </c>
      <c r="AG39" s="9">
        <f>'Milho 1a'!H38</f>
        <v>1980.4</v>
      </c>
      <c r="AH39" s="9">
        <v>2873.8</v>
      </c>
      <c r="AI39" s="79">
        <f>'Milho 1a'!I38</f>
        <v>1962.3</v>
      </c>
      <c r="AJ39" s="79">
        <f t="shared" si="6"/>
        <v>-31.7</v>
      </c>
      <c r="AK39" s="79">
        <f t="shared" si="7"/>
        <v>-0.9</v>
      </c>
      <c r="AL39" s="79">
        <f t="shared" si="8"/>
        <v>-911.50000000000023</v>
      </c>
      <c r="AM39" s="79">
        <f t="shared" si="9"/>
        <v>-18.100000000000136</v>
      </c>
      <c r="AN39" s="293"/>
      <c r="AO39" s="293"/>
      <c r="AP39" s="293"/>
      <c r="AQ39" s="293"/>
      <c r="AR39" s="22"/>
    </row>
    <row r="40" spans="1:44" ht="15.6" customHeight="1" x14ac:dyDescent="0.2">
      <c r="A40" s="56" t="s">
        <v>110</v>
      </c>
      <c r="B40" s="9">
        <v>1031.2</v>
      </c>
      <c r="C40" s="9">
        <v>941</v>
      </c>
      <c r="D40" s="79">
        <v>823</v>
      </c>
      <c r="E40" s="9">
        <v>804.9</v>
      </c>
      <c r="F40" s="9">
        <v>728.4</v>
      </c>
      <c r="G40" s="9">
        <f>'Milho 1a'!B39</f>
        <v>801.7</v>
      </c>
      <c r="H40" s="9">
        <v>808</v>
      </c>
      <c r="I40" s="79">
        <f>'Milho 1a'!C39</f>
        <v>824.1</v>
      </c>
      <c r="J40" s="79">
        <f t="shared" si="0"/>
        <v>2</v>
      </c>
      <c r="K40" s="79">
        <f t="shared" si="1"/>
        <v>2.8</v>
      </c>
      <c r="L40" s="79">
        <f t="shared" si="2"/>
        <v>16.100000000000023</v>
      </c>
      <c r="M40" s="79">
        <f t="shared" si="3"/>
        <v>22.399999999999977</v>
      </c>
      <c r="N40" s="294"/>
      <c r="O40" s="56" t="s">
        <v>110</v>
      </c>
      <c r="P40" s="24">
        <v>5544</v>
      </c>
      <c r="Q40" s="24">
        <v>6560</v>
      </c>
      <c r="R40" s="89">
        <v>7160</v>
      </c>
      <c r="S40" s="24">
        <v>7500</v>
      </c>
      <c r="T40" s="24">
        <v>6628</v>
      </c>
      <c r="U40" s="24">
        <f>'Milho 1a'!E39</f>
        <v>5476</v>
      </c>
      <c r="V40" s="24">
        <v>7054</v>
      </c>
      <c r="W40" s="89">
        <f>'Milho 1a'!F39</f>
        <v>3621</v>
      </c>
      <c r="X40" s="79">
        <f t="shared" si="4"/>
        <v>-48.7</v>
      </c>
      <c r="Y40" s="79">
        <f t="shared" si="5"/>
        <v>-33.9</v>
      </c>
      <c r="Z40" s="90"/>
      <c r="AA40" s="56" t="s">
        <v>110</v>
      </c>
      <c r="AB40" s="9">
        <v>5717</v>
      </c>
      <c r="AC40" s="9">
        <v>6173</v>
      </c>
      <c r="AD40" s="79">
        <v>5892.7</v>
      </c>
      <c r="AE40" s="9">
        <v>6036.8</v>
      </c>
      <c r="AF40" s="9">
        <v>4827.8</v>
      </c>
      <c r="AG40" s="9">
        <f>'Milho 1a'!H39</f>
        <v>4390.1000000000004</v>
      </c>
      <c r="AH40" s="9">
        <v>5699.6</v>
      </c>
      <c r="AI40" s="79">
        <f>'Milho 1a'!I39</f>
        <v>2984.1</v>
      </c>
      <c r="AJ40" s="79">
        <f t="shared" si="6"/>
        <v>-47.6</v>
      </c>
      <c r="AK40" s="79">
        <f t="shared" si="7"/>
        <v>-32</v>
      </c>
      <c r="AL40" s="79">
        <f t="shared" si="8"/>
        <v>-2715.5000000000005</v>
      </c>
      <c r="AM40" s="79">
        <f t="shared" si="9"/>
        <v>-1406.0000000000005</v>
      </c>
      <c r="AN40" s="293"/>
      <c r="AO40" s="293"/>
      <c r="AP40" s="293"/>
      <c r="AQ40" s="293"/>
      <c r="AR40" s="22"/>
    </row>
    <row r="41" spans="1:44" ht="15.6" customHeight="1" x14ac:dyDescent="0.2">
      <c r="A41" s="100" t="s">
        <v>111</v>
      </c>
      <c r="B41" s="101">
        <v>2475.1999999999998</v>
      </c>
      <c r="C41" s="101">
        <v>2450.3000000000002</v>
      </c>
      <c r="D41" s="101">
        <v>2192.1999999999998</v>
      </c>
      <c r="E41" s="101">
        <v>2118.4</v>
      </c>
      <c r="F41" s="101">
        <v>2228.1</v>
      </c>
      <c r="G41" s="101">
        <f>'Milho 1a'!B40</f>
        <v>1391.6</v>
      </c>
      <c r="H41" s="101">
        <v>1287.7</v>
      </c>
      <c r="I41" s="101">
        <f>'Milho 1a'!C40</f>
        <v>1486.6000000000001</v>
      </c>
      <c r="J41" s="101">
        <f t="shared" si="0"/>
        <v>15.4</v>
      </c>
      <c r="K41" s="101">
        <f t="shared" si="1"/>
        <v>6.8</v>
      </c>
      <c r="L41" s="101">
        <f t="shared" si="2"/>
        <v>198.90000000000009</v>
      </c>
      <c r="M41" s="101">
        <f t="shared" si="3"/>
        <v>95.000000000000227</v>
      </c>
      <c r="N41" s="292"/>
      <c r="O41" s="100" t="s">
        <v>111</v>
      </c>
      <c r="P41" s="102">
        <v>2334.9335409999999</v>
      </c>
      <c r="Q41" s="102">
        <v>2337.7952089999999</v>
      </c>
      <c r="R41" s="102">
        <v>1776.353617</v>
      </c>
      <c r="S41" s="102">
        <v>2575.8655589999998</v>
      </c>
      <c r="T41" s="102">
        <v>2943.0093270000002</v>
      </c>
      <c r="U41" s="102">
        <f>'Milho 1a'!E40</f>
        <v>4228.9443087093996</v>
      </c>
      <c r="V41" s="102">
        <v>4542.272113</v>
      </c>
      <c r="W41" s="102">
        <f>'Milho 1a'!F40</f>
        <v>4461.4403336472478</v>
      </c>
      <c r="X41" s="101">
        <f t="shared" si="4"/>
        <v>-1.8</v>
      </c>
      <c r="Y41" s="101">
        <f t="shared" si="5"/>
        <v>5.5</v>
      </c>
      <c r="Z41" s="87"/>
      <c r="AA41" s="100" t="s">
        <v>111</v>
      </c>
      <c r="AB41" s="101">
        <v>5779.41</v>
      </c>
      <c r="AC41" s="101">
        <v>5728.4116000000004</v>
      </c>
      <c r="AD41" s="101">
        <v>3894.2031999999999</v>
      </c>
      <c r="AE41" s="101">
        <v>5456.8149999999996</v>
      </c>
      <c r="AF41" s="101">
        <v>6557.9960000000001</v>
      </c>
      <c r="AG41" s="101">
        <f>'Milho 1a'!H40</f>
        <v>5885</v>
      </c>
      <c r="AH41" s="101">
        <v>5849</v>
      </c>
      <c r="AI41" s="101">
        <f>'Milho 1a'!I40</f>
        <v>6632.2999999999993</v>
      </c>
      <c r="AJ41" s="101">
        <f t="shared" si="6"/>
        <v>13.4</v>
      </c>
      <c r="AK41" s="101">
        <f t="shared" si="7"/>
        <v>12.7</v>
      </c>
      <c r="AL41" s="101">
        <f t="shared" si="8"/>
        <v>783.29999999999927</v>
      </c>
      <c r="AM41" s="101">
        <f t="shared" si="9"/>
        <v>747.29999999999927</v>
      </c>
      <c r="AN41" s="293"/>
      <c r="AO41" s="293"/>
      <c r="AP41" s="293"/>
      <c r="AQ41" s="293"/>
      <c r="AR41" s="22"/>
    </row>
    <row r="42" spans="1:44" ht="15.6" customHeight="1" x14ac:dyDescent="0.2">
      <c r="A42" s="103" t="s">
        <v>112</v>
      </c>
      <c r="B42" s="104">
        <v>4142.5</v>
      </c>
      <c r="C42" s="104">
        <v>3692</v>
      </c>
      <c r="D42" s="104">
        <v>3164.4</v>
      </c>
      <c r="E42" s="104">
        <v>3364.1</v>
      </c>
      <c r="F42" s="104">
        <v>2854</v>
      </c>
      <c r="G42" s="104">
        <f>'Milho 1a'!B41</f>
        <v>2956.8</v>
      </c>
      <c r="H42" s="104">
        <v>2863</v>
      </c>
      <c r="I42" s="104">
        <f>'Milho 1a'!C41</f>
        <v>3077.5</v>
      </c>
      <c r="J42" s="104">
        <f t="shared" si="0"/>
        <v>7.5</v>
      </c>
      <c r="K42" s="104">
        <f t="shared" si="1"/>
        <v>4.0999999999999996</v>
      </c>
      <c r="L42" s="104">
        <f t="shared" si="2"/>
        <v>214.5</v>
      </c>
      <c r="M42" s="104">
        <f t="shared" si="3"/>
        <v>120.69999999999982</v>
      </c>
      <c r="N42" s="292"/>
      <c r="O42" s="103" t="s">
        <v>112</v>
      </c>
      <c r="P42" s="105">
        <v>6245.7616420000004</v>
      </c>
      <c r="Q42" s="105">
        <v>6596.321371</v>
      </c>
      <c r="R42" s="105">
        <v>6909.3586459999997</v>
      </c>
      <c r="S42" s="105">
        <v>7432.9223270000002</v>
      </c>
      <c r="T42" s="105">
        <v>7096.2992640000002</v>
      </c>
      <c r="U42" s="105">
        <f>'Milho 1a'!E41</f>
        <v>6372.2360998376616</v>
      </c>
      <c r="V42" s="105">
        <v>7209.2197690000003</v>
      </c>
      <c r="W42" s="105">
        <f>'Milho 1a'!F41</f>
        <v>5863.0178391551581</v>
      </c>
      <c r="X42" s="104">
        <f t="shared" si="4"/>
        <v>-18.7</v>
      </c>
      <c r="Y42" s="104">
        <f t="shared" si="5"/>
        <v>-8</v>
      </c>
      <c r="Z42" s="87"/>
      <c r="AA42" s="103" t="s">
        <v>112</v>
      </c>
      <c r="AB42" s="104">
        <v>25873.200000000001</v>
      </c>
      <c r="AC42" s="104">
        <v>24353.599999999999</v>
      </c>
      <c r="AD42" s="104">
        <v>21863.9</v>
      </c>
      <c r="AE42" s="104">
        <v>25005.200000000001</v>
      </c>
      <c r="AF42" s="104">
        <v>20252.7</v>
      </c>
      <c r="AG42" s="104">
        <f>'Milho 1a'!H41</f>
        <v>18841.5</v>
      </c>
      <c r="AH42" s="104">
        <v>20640</v>
      </c>
      <c r="AI42" s="104">
        <f>'Milho 1a'!I41</f>
        <v>18043.5</v>
      </c>
      <c r="AJ42" s="104">
        <f t="shared" si="6"/>
        <v>-12.6</v>
      </c>
      <c r="AK42" s="101">
        <f t="shared" si="7"/>
        <v>-4.2</v>
      </c>
      <c r="AL42" s="101">
        <f t="shared" si="8"/>
        <v>-2596.5</v>
      </c>
      <c r="AM42" s="101">
        <f t="shared" si="9"/>
        <v>-798</v>
      </c>
      <c r="AN42" s="293"/>
      <c r="AO42" s="293"/>
      <c r="AP42" s="293"/>
      <c r="AQ42" s="293"/>
      <c r="AR42" s="22"/>
    </row>
    <row r="43" spans="1:44" ht="15.6" customHeight="1" x14ac:dyDescent="0.2">
      <c r="A43" s="98" t="s">
        <v>58</v>
      </c>
      <c r="B43" s="63">
        <v>6617.7</v>
      </c>
      <c r="C43" s="63">
        <v>6142.3</v>
      </c>
      <c r="D43" s="63">
        <v>5356.6</v>
      </c>
      <c r="E43" s="63">
        <v>5482.5</v>
      </c>
      <c r="F43" s="63">
        <v>5082.1000000000004</v>
      </c>
      <c r="G43" s="63">
        <f>'Milho 1a'!B42</f>
        <v>4348.3999999999996</v>
      </c>
      <c r="H43" s="63">
        <v>4150.7</v>
      </c>
      <c r="I43" s="63">
        <f>'Milho 1a'!C42</f>
        <v>4564.1000000000004</v>
      </c>
      <c r="J43" s="63">
        <f t="shared" si="0"/>
        <v>10</v>
      </c>
      <c r="K43" s="63">
        <f t="shared" si="1"/>
        <v>5</v>
      </c>
      <c r="L43" s="63">
        <f t="shared" si="2"/>
        <v>413.40000000000055</v>
      </c>
      <c r="M43" s="63">
        <f t="shared" si="3"/>
        <v>215.70000000000073</v>
      </c>
      <c r="N43" s="292"/>
      <c r="O43" s="98" t="s">
        <v>58</v>
      </c>
      <c r="P43" s="99">
        <v>4783.0054399999999</v>
      </c>
      <c r="Q43" s="99">
        <v>4897.5006270000003</v>
      </c>
      <c r="R43" s="99">
        <v>4808.6653660000002</v>
      </c>
      <c r="S43" s="99">
        <v>5556.189257</v>
      </c>
      <c r="T43" s="99">
        <v>5274.5375489999997</v>
      </c>
      <c r="U43" s="99">
        <f>'Milho 1a'!E42</f>
        <v>5686.3275227669956</v>
      </c>
      <c r="V43" s="99">
        <v>6381.8343889999996</v>
      </c>
      <c r="W43" s="99">
        <f>'Milho 1a'!F42</f>
        <v>5406.5017418549105</v>
      </c>
      <c r="X43" s="63">
        <f t="shared" si="4"/>
        <v>-15.3</v>
      </c>
      <c r="Y43" s="63">
        <f t="shared" si="5"/>
        <v>-4.9000000000000004</v>
      </c>
      <c r="Z43" s="87"/>
      <c r="AA43" s="98" t="s">
        <v>58</v>
      </c>
      <c r="AB43" s="63">
        <v>31652.61</v>
      </c>
      <c r="AC43" s="63">
        <v>30082.011600000002</v>
      </c>
      <c r="AD43" s="63">
        <v>25758.103200000001</v>
      </c>
      <c r="AE43" s="63">
        <v>30462.014999999999</v>
      </c>
      <c r="AF43" s="63">
        <v>26810.696</v>
      </c>
      <c r="AG43" s="63">
        <f>'Milho 1a'!H42</f>
        <v>24726.5</v>
      </c>
      <c r="AH43" s="63">
        <v>26489</v>
      </c>
      <c r="AI43" s="63">
        <f>'Milho 1a'!I42</f>
        <v>24675.8</v>
      </c>
      <c r="AJ43" s="63">
        <f t="shared" si="6"/>
        <v>-6.8</v>
      </c>
      <c r="AK43" s="297">
        <f t="shared" si="7"/>
        <v>-0.2</v>
      </c>
      <c r="AL43" s="101">
        <f t="shared" si="8"/>
        <v>-1813.2000000000007</v>
      </c>
      <c r="AM43" s="101">
        <f t="shared" si="9"/>
        <v>-50.700000000000728</v>
      </c>
      <c r="AN43" s="293"/>
      <c r="AO43" s="293"/>
      <c r="AP43" s="293"/>
      <c r="AQ43" s="293"/>
      <c r="AR43" s="22"/>
    </row>
    <row r="44" spans="1:44" ht="15.6" customHeight="1" x14ac:dyDescent="0.2">
      <c r="A44" s="17" t="e">
        <f>#REF!</f>
        <v>#REF!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17" t="s">
        <v>5</v>
      </c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17" t="s">
        <v>5</v>
      </c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</row>
    <row r="45" spans="1:44" ht="15.6" customHeight="1" x14ac:dyDescent="0.2">
      <c r="A45" s="17" t="e">
        <f>#REF!</f>
        <v>#REF!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17" t="e">
        <f>#REF!</f>
        <v>#REF!</v>
      </c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17" t="e">
        <f>#REF!</f>
        <v>#REF!</v>
      </c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</row>
    <row r="46" spans="1:44" ht="20.100000000000001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4" ht="20.100000000000001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4" ht="20.100000000000001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20.100000000000001" customHeight="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20.100000000000001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20.100000000000001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20.100000000000001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" customHeight="1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" customHeight="1" x14ac:dyDescent="0.2"/>
    <row r="56" spans="1:41" ht="15" customHeight="1" x14ac:dyDescent="0.2"/>
    <row r="57" spans="1:41" ht="19.5" customHeight="1" x14ac:dyDescent="0.2"/>
    <row r="58" spans="1:41" ht="19.5" customHeight="1" x14ac:dyDescent="0.2"/>
    <row r="59" spans="1:41" ht="19.5" customHeight="1" x14ac:dyDescent="0.2"/>
    <row r="60" spans="1:41" ht="15" customHeight="1" x14ac:dyDescent="0.2"/>
    <row r="61" spans="1:41" ht="15" customHeight="1" x14ac:dyDescent="0.2"/>
    <row r="62" spans="1:41" ht="15" customHeight="1" x14ac:dyDescent="0.2"/>
    <row r="63" spans="1:41" ht="15" customHeight="1" x14ac:dyDescent="0.2"/>
    <row r="64" spans="1:4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hidden="1" customHeight="1" x14ac:dyDescent="0.2"/>
    <row r="72" ht="15" hidden="1" customHeight="1" x14ac:dyDescent="0.2"/>
    <row r="73" ht="15" hidden="1" customHeight="1" x14ac:dyDescent="0.2"/>
    <row r="74" ht="15" hidden="1" customHeight="1" x14ac:dyDescent="0.2"/>
    <row r="75" ht="15" hidden="1" customHeight="1" x14ac:dyDescent="0.2"/>
    <row r="76" ht="15" hidden="1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hidden="1" customHeight="1" x14ac:dyDescent="0.2"/>
    <row r="86" ht="15" hidden="1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9.5" customHeight="1" x14ac:dyDescent="0.2"/>
    <row r="110" ht="19.5" customHeight="1" x14ac:dyDescent="0.2"/>
    <row r="111" ht="19.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hidden="1" customHeight="1" x14ac:dyDescent="0.2"/>
    <row r="124" ht="15" hidden="1" customHeight="1" x14ac:dyDescent="0.2"/>
    <row r="125" ht="15" hidden="1" customHeight="1" x14ac:dyDescent="0.2"/>
    <row r="126" ht="15" hidden="1" customHeight="1" x14ac:dyDescent="0.2"/>
    <row r="127" ht="15" hidden="1" customHeight="1" x14ac:dyDescent="0.2"/>
    <row r="128" ht="15" hidden="1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hidden="1" customHeight="1" x14ac:dyDescent="0.2"/>
    <row r="138" ht="15" hidden="1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</sheetData>
  <mergeCells count="45">
    <mergeCell ref="A1:I1"/>
    <mergeCell ref="A2:M2"/>
    <mergeCell ref="O2:Y2"/>
    <mergeCell ref="AA2:AM2"/>
    <mergeCell ref="A3:M3"/>
    <mergeCell ref="O3:Y3"/>
    <mergeCell ref="AA3:AM3"/>
    <mergeCell ref="A4:M4"/>
    <mergeCell ref="O4:Y4"/>
    <mergeCell ref="AA4:AM4"/>
    <mergeCell ref="A5:A8"/>
    <mergeCell ref="B5:M5"/>
    <mergeCell ref="O5:O8"/>
    <mergeCell ref="P5:Y5"/>
    <mergeCell ref="AA5:AA8"/>
    <mergeCell ref="AB5:AM5"/>
    <mergeCell ref="H6:I6"/>
    <mergeCell ref="J6:M6"/>
    <mergeCell ref="V6:W6"/>
    <mergeCell ref="X6:Y6"/>
    <mergeCell ref="AH6:AI6"/>
    <mergeCell ref="AJ6:AM6"/>
    <mergeCell ref="B7:B8"/>
    <mergeCell ref="C7:C8"/>
    <mergeCell ref="D7:D8"/>
    <mergeCell ref="E7:E8"/>
    <mergeCell ref="F7:F8"/>
    <mergeCell ref="G7:G8"/>
    <mergeCell ref="J7:K7"/>
    <mergeCell ref="L7:M7"/>
    <mergeCell ref="P7:P8"/>
    <mergeCell ref="Q7:Q8"/>
    <mergeCell ref="R7:R8"/>
    <mergeCell ref="S7:S8"/>
    <mergeCell ref="T7:T8"/>
    <mergeCell ref="U7:U8"/>
    <mergeCell ref="X7:Y7"/>
    <mergeCell ref="AB7:AB8"/>
    <mergeCell ref="AJ7:AK7"/>
    <mergeCell ref="AL7:AM7"/>
    <mergeCell ref="AC7:AC8"/>
    <mergeCell ref="AD7:AD8"/>
    <mergeCell ref="AE7:AE8"/>
    <mergeCell ref="AF7:AF8"/>
    <mergeCell ref="AG7:AG8"/>
  </mergeCells>
  <printOptions gridLines="1" gridLinesSet="0"/>
  <pageMargins left="0.51180599999999998" right="0.39375000000000004" top="0.98402800000000012" bottom="0.98402800000000012" header="0.5" footer="0.5"/>
  <pageSetup paperSize="9" orientation="portrait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Z52"/>
  <sheetViews>
    <sheetView zoomScale="90" zoomScaleNormal="90" workbookViewId="0">
      <pane xSplit="1" ySplit="7" topLeftCell="B8" activePane="bottomRight" state="frozen"/>
      <selection pane="topRight"/>
      <selection pane="bottomLeft"/>
      <selection pane="bottomRight" sqref="A1:J44"/>
    </sheetView>
  </sheetViews>
  <sheetFormatPr defaultColWidth="11.42578125" defaultRowHeight="20.100000000000001" customHeight="1" x14ac:dyDescent="0.2"/>
  <cols>
    <col min="1" max="1" width="19.140625" style="66" customWidth="1"/>
    <col min="2" max="3" width="11.28515625" style="66" customWidth="1"/>
    <col min="4" max="4" width="8.5703125" style="66" customWidth="1"/>
    <col min="5" max="6" width="11.28515625" style="66" customWidth="1"/>
    <col min="7" max="7" width="8.42578125" style="66" customWidth="1"/>
    <col min="8" max="9" width="11.28515625" style="66" customWidth="1"/>
    <col min="10" max="11" width="8.42578125" style="66" customWidth="1"/>
    <col min="12" max="12" width="7.42578125" style="66" customWidth="1"/>
    <col min="13" max="15" width="9.42578125" style="66" customWidth="1"/>
    <col min="16" max="16" width="13.5703125" style="66" customWidth="1"/>
    <col min="17" max="19" width="9.42578125" style="66" customWidth="1"/>
    <col min="20" max="208" width="11.42578125" style="66" customWidth="1"/>
  </cols>
  <sheetData>
    <row r="1" spans="1:19" ht="33" customHeight="1" x14ac:dyDescent="0.2">
      <c r="A1" s="691"/>
      <c r="B1" s="691"/>
      <c r="C1" s="691"/>
      <c r="D1" s="691"/>
      <c r="E1" s="691"/>
      <c r="F1" s="691"/>
      <c r="G1" s="691"/>
      <c r="H1" s="691"/>
      <c r="I1" s="691"/>
      <c r="J1" s="691"/>
      <c r="K1" s="67"/>
      <c r="L1" s="67"/>
      <c r="M1" s="67"/>
      <c r="N1" s="67"/>
      <c r="O1" s="67"/>
      <c r="P1" s="67"/>
      <c r="Q1" s="67"/>
      <c r="R1" s="67"/>
      <c r="S1" s="67"/>
    </row>
    <row r="2" spans="1:19" ht="15.6" customHeight="1" x14ac:dyDescent="0.2">
      <c r="A2" s="691"/>
      <c r="B2" s="691"/>
      <c r="C2" s="691"/>
      <c r="D2" s="691"/>
      <c r="E2" s="691"/>
      <c r="F2" s="691"/>
      <c r="G2" s="691"/>
      <c r="H2" s="691"/>
      <c r="I2" s="691"/>
      <c r="J2" s="691"/>
      <c r="K2" s="67"/>
      <c r="L2" s="67"/>
      <c r="M2" s="67"/>
      <c r="N2" s="67"/>
      <c r="O2" s="67"/>
      <c r="P2" s="67"/>
      <c r="Q2" s="67"/>
      <c r="R2" s="67"/>
      <c r="S2" s="67"/>
    </row>
    <row r="3" spans="1:19" ht="15.6" customHeight="1" x14ac:dyDescent="0.2">
      <c r="A3" s="691"/>
      <c r="B3" s="691"/>
      <c r="C3" s="691"/>
      <c r="D3" s="691"/>
      <c r="E3" s="691"/>
      <c r="F3" s="691"/>
      <c r="G3" s="691"/>
      <c r="H3" s="691"/>
      <c r="I3" s="691"/>
      <c r="J3" s="691"/>
      <c r="K3" s="67"/>
      <c r="L3" s="67"/>
      <c r="M3" s="67"/>
      <c r="N3" s="67"/>
      <c r="O3" s="67"/>
      <c r="P3" s="67"/>
      <c r="Q3" s="67"/>
      <c r="R3" s="67"/>
      <c r="S3" s="67"/>
    </row>
    <row r="4" spans="1:19" ht="15.6" customHeight="1" x14ac:dyDescent="0.2">
      <c r="A4" s="691"/>
      <c r="B4" s="691"/>
      <c r="C4" s="691"/>
      <c r="D4" s="691"/>
      <c r="E4" s="691"/>
      <c r="F4" s="691"/>
      <c r="G4" s="691"/>
      <c r="H4" s="691"/>
      <c r="I4" s="691"/>
      <c r="J4" s="691"/>
      <c r="K4" s="67"/>
      <c r="L4" s="67"/>
      <c r="M4" s="67"/>
      <c r="N4" s="67"/>
      <c r="O4" s="67"/>
      <c r="P4" s="67"/>
      <c r="Q4" s="67"/>
      <c r="R4" s="67"/>
      <c r="S4" s="67"/>
    </row>
    <row r="5" spans="1:19" ht="20.100000000000001" customHeight="1" x14ac:dyDescent="0.2">
      <c r="A5" s="728" t="s">
        <v>65</v>
      </c>
      <c r="B5" s="727" t="s">
        <v>66</v>
      </c>
      <c r="C5" s="727"/>
      <c r="D5" s="727"/>
      <c r="E5" s="728" t="s">
        <v>67</v>
      </c>
      <c r="F5" s="728"/>
      <c r="G5" s="728"/>
      <c r="H5" s="727" t="s">
        <v>68</v>
      </c>
      <c r="I5" s="727"/>
      <c r="J5" s="727"/>
      <c r="K5" s="280"/>
      <c r="L5" s="108"/>
      <c r="M5" s="108"/>
      <c r="N5" s="108"/>
      <c r="O5" s="108"/>
      <c r="P5" s="108"/>
      <c r="Q5" s="108"/>
      <c r="R5" s="108"/>
      <c r="S5" s="108"/>
    </row>
    <row r="6" spans="1:19" ht="20.100000000000001" customHeight="1" x14ac:dyDescent="0.2">
      <c r="A6" s="728"/>
      <c r="B6" s="279" t="s">
        <v>2</v>
      </c>
      <c r="C6" s="279" t="s">
        <v>4</v>
      </c>
      <c r="D6" s="279" t="s">
        <v>69</v>
      </c>
      <c r="E6" s="279" t="s">
        <v>2</v>
      </c>
      <c r="F6" s="279" t="s">
        <v>4</v>
      </c>
      <c r="G6" s="279" t="s">
        <v>69</v>
      </c>
      <c r="H6" s="279" t="s">
        <v>2</v>
      </c>
      <c r="I6" s="279" t="s">
        <v>4</v>
      </c>
      <c r="J6" s="279" t="s">
        <v>69</v>
      </c>
      <c r="K6" s="281"/>
      <c r="L6" s="68"/>
      <c r="M6" s="68"/>
      <c r="N6" s="68"/>
      <c r="O6" s="68"/>
      <c r="P6" s="68"/>
      <c r="Q6" s="68"/>
      <c r="R6" s="68"/>
      <c r="S6" s="68"/>
    </row>
    <row r="7" spans="1:19" ht="20.100000000000001" customHeight="1" x14ac:dyDescent="0.2">
      <c r="A7" s="728"/>
      <c r="B7" s="279" t="s">
        <v>70</v>
      </c>
      <c r="C7" s="279" t="s">
        <v>71</v>
      </c>
      <c r="D7" s="279" t="s">
        <v>72</v>
      </c>
      <c r="E7" s="279" t="s">
        <v>73</v>
      </c>
      <c r="F7" s="279" t="s">
        <v>74</v>
      </c>
      <c r="G7" s="279" t="s">
        <v>75</v>
      </c>
      <c r="H7" s="279" t="s">
        <v>76</v>
      </c>
      <c r="I7" s="279" t="s">
        <v>77</v>
      </c>
      <c r="J7" s="279" t="s">
        <v>78</v>
      </c>
      <c r="K7" s="281"/>
      <c r="L7" s="68"/>
      <c r="M7" s="68"/>
      <c r="N7" s="68"/>
      <c r="O7" s="68"/>
      <c r="P7" s="68"/>
      <c r="Q7" s="68"/>
      <c r="R7" s="68"/>
      <c r="S7" s="68"/>
    </row>
    <row r="8" spans="1:19" ht="15.6" customHeight="1" x14ac:dyDescent="0.2">
      <c r="A8" s="628" t="s">
        <v>79</v>
      </c>
      <c r="B8" s="618">
        <v>619.29999999999995</v>
      </c>
      <c r="C8" s="618">
        <v>730.09999999999991</v>
      </c>
      <c r="D8" s="618">
        <v>17.899999999999999</v>
      </c>
      <c r="E8" s="619">
        <v>4166.2651380590996</v>
      </c>
      <c r="F8" s="619">
        <v>4322.068483769347</v>
      </c>
      <c r="G8" s="618">
        <v>3.7</v>
      </c>
      <c r="H8" s="618">
        <v>2580.1999999999998</v>
      </c>
      <c r="I8" s="618">
        <v>3155.5</v>
      </c>
      <c r="J8" s="618">
        <v>22.3</v>
      </c>
      <c r="K8" s="115"/>
      <c r="L8" s="116"/>
      <c r="M8" s="116"/>
      <c r="N8" s="116"/>
      <c r="O8" s="116"/>
      <c r="P8" s="116"/>
      <c r="Q8" s="116"/>
      <c r="R8" s="116"/>
      <c r="S8" s="116"/>
    </row>
    <row r="9" spans="1:19" ht="15.6" hidden="1" customHeight="1" x14ac:dyDescent="0.2">
      <c r="A9" s="629" t="s">
        <v>80</v>
      </c>
      <c r="B9" s="630">
        <v>0</v>
      </c>
      <c r="C9" s="630">
        <v>0</v>
      </c>
      <c r="D9" s="631">
        <v>0</v>
      </c>
      <c r="E9" s="632">
        <v>0</v>
      </c>
      <c r="F9" s="632">
        <v>0</v>
      </c>
      <c r="G9" s="631">
        <v>0</v>
      </c>
      <c r="H9" s="630">
        <v>0</v>
      </c>
      <c r="I9" s="630">
        <v>0</v>
      </c>
      <c r="J9" s="630">
        <v>0</v>
      </c>
      <c r="K9" s="90"/>
      <c r="L9" s="123"/>
      <c r="M9" s="123"/>
      <c r="N9" s="123"/>
      <c r="O9" s="123"/>
      <c r="P9" s="123"/>
      <c r="Q9" s="123"/>
      <c r="R9" s="123"/>
      <c r="S9" s="123"/>
    </row>
    <row r="10" spans="1:19" ht="14.25" customHeight="1" x14ac:dyDescent="0.2">
      <c r="A10" s="629" t="s">
        <v>81</v>
      </c>
      <c r="B10" s="630">
        <v>200</v>
      </c>
      <c r="C10" s="630">
        <v>200.6</v>
      </c>
      <c r="D10" s="631">
        <v>0.3</v>
      </c>
      <c r="E10" s="632">
        <v>5190</v>
      </c>
      <c r="F10" s="632">
        <v>5171</v>
      </c>
      <c r="G10" s="631">
        <v>-0.4</v>
      </c>
      <c r="H10" s="630">
        <v>1038</v>
      </c>
      <c r="I10" s="630">
        <v>1037.3</v>
      </c>
      <c r="J10" s="630">
        <v>-0.1</v>
      </c>
      <c r="K10" s="90"/>
      <c r="L10" s="123"/>
      <c r="M10" s="123"/>
      <c r="N10" s="123"/>
      <c r="O10" s="123"/>
      <c r="P10" s="210"/>
      <c r="Q10" s="123"/>
      <c r="R10" s="123"/>
      <c r="S10" s="123"/>
    </row>
    <row r="11" spans="1:19" ht="14.25" customHeight="1" x14ac:dyDescent="0.2">
      <c r="A11" s="629" t="s">
        <v>82</v>
      </c>
      <c r="B11" s="630">
        <v>5.5</v>
      </c>
      <c r="C11" s="630">
        <v>7.4</v>
      </c>
      <c r="D11" s="631">
        <v>34.5</v>
      </c>
      <c r="E11" s="632">
        <v>2600</v>
      </c>
      <c r="F11" s="632">
        <v>4148</v>
      </c>
      <c r="G11" s="631">
        <v>59.5</v>
      </c>
      <c r="H11" s="630">
        <v>14.3</v>
      </c>
      <c r="I11" s="630">
        <v>30.7</v>
      </c>
      <c r="J11" s="630">
        <v>114.7</v>
      </c>
      <c r="K11" s="90"/>
      <c r="L11" s="123"/>
      <c r="M11" s="123"/>
      <c r="N11" s="123"/>
      <c r="O11" s="123"/>
      <c r="P11" s="123"/>
      <c r="Q11" s="123"/>
      <c r="R11" s="123"/>
      <c r="S11" s="123"/>
    </row>
    <row r="12" spans="1:19" ht="14.25" hidden="1" customHeight="1" x14ac:dyDescent="0.2">
      <c r="A12" s="629" t="s">
        <v>83</v>
      </c>
      <c r="B12" s="630">
        <v>0</v>
      </c>
      <c r="C12" s="630">
        <v>0</v>
      </c>
      <c r="D12" s="631">
        <v>0</v>
      </c>
      <c r="E12" s="632"/>
      <c r="F12" s="632"/>
      <c r="G12" s="631">
        <v>0</v>
      </c>
      <c r="H12" s="630">
        <v>0</v>
      </c>
      <c r="I12" s="630">
        <v>0</v>
      </c>
      <c r="J12" s="630">
        <v>0</v>
      </c>
      <c r="K12" s="90"/>
      <c r="L12" s="123"/>
      <c r="M12" s="123"/>
      <c r="N12" s="123"/>
      <c r="O12" s="123"/>
      <c r="P12" s="123"/>
      <c r="Q12" s="123"/>
      <c r="R12" s="123"/>
      <c r="S12" s="123"/>
    </row>
    <row r="13" spans="1:19" ht="14.25" hidden="1" customHeight="1" x14ac:dyDescent="0.2">
      <c r="A13" s="629" t="s">
        <v>84</v>
      </c>
      <c r="B13" s="630">
        <v>0</v>
      </c>
      <c r="C13" s="630">
        <v>0</v>
      </c>
      <c r="D13" s="631">
        <v>0</v>
      </c>
      <c r="E13" s="632">
        <v>0</v>
      </c>
      <c r="F13" s="632">
        <v>0</v>
      </c>
      <c r="G13" s="631">
        <v>0</v>
      </c>
      <c r="H13" s="630">
        <v>0</v>
      </c>
      <c r="I13" s="630">
        <v>0</v>
      </c>
      <c r="J13" s="630">
        <v>0</v>
      </c>
      <c r="K13" s="90"/>
      <c r="L13" s="123"/>
      <c r="M13" s="123"/>
      <c r="N13" s="160"/>
      <c r="O13" s="160"/>
      <c r="P13" s="160"/>
      <c r="Q13" s="160"/>
      <c r="R13" s="160"/>
      <c r="S13" s="160"/>
    </row>
    <row r="14" spans="1:19" ht="14.25" customHeight="1" x14ac:dyDescent="0.2">
      <c r="A14" s="629" t="s">
        <v>85</v>
      </c>
      <c r="B14" s="630">
        <v>188.5</v>
      </c>
      <c r="C14" s="630">
        <v>202.4</v>
      </c>
      <c r="D14" s="631">
        <v>7.4</v>
      </c>
      <c r="E14" s="632">
        <v>3199</v>
      </c>
      <c r="F14" s="632">
        <v>2928</v>
      </c>
      <c r="G14" s="631">
        <v>-8.5</v>
      </c>
      <c r="H14" s="630">
        <v>603</v>
      </c>
      <c r="I14" s="630">
        <v>592.6</v>
      </c>
      <c r="J14" s="630">
        <v>-1.7</v>
      </c>
      <c r="K14" s="90"/>
      <c r="L14" s="123"/>
      <c r="M14" s="123"/>
      <c r="N14" s="160"/>
      <c r="O14" s="160"/>
      <c r="P14" s="160"/>
      <c r="Q14" s="160"/>
      <c r="R14" s="160"/>
      <c r="S14" s="160"/>
    </row>
    <row r="15" spans="1:19" ht="15.6" customHeight="1" x14ac:dyDescent="0.2">
      <c r="A15" s="629" t="s">
        <v>86</v>
      </c>
      <c r="B15" s="630">
        <v>225.3</v>
      </c>
      <c r="C15" s="630">
        <v>319.7</v>
      </c>
      <c r="D15" s="631">
        <v>41.9</v>
      </c>
      <c r="E15" s="632">
        <v>4105</v>
      </c>
      <c r="F15" s="632">
        <v>4676</v>
      </c>
      <c r="G15" s="631">
        <v>13.9</v>
      </c>
      <c r="H15" s="630">
        <v>924.9</v>
      </c>
      <c r="I15" s="630">
        <v>1494.9</v>
      </c>
      <c r="J15" s="630">
        <v>61.6</v>
      </c>
      <c r="K15" s="90"/>
      <c r="L15" s="123"/>
      <c r="M15" s="123"/>
      <c r="N15" s="178"/>
      <c r="O15" s="178"/>
      <c r="P15" s="178"/>
      <c r="Q15" s="178"/>
      <c r="R15" s="178"/>
      <c r="S15" s="178"/>
    </row>
    <row r="16" spans="1:19" ht="15.6" customHeight="1" x14ac:dyDescent="0.2">
      <c r="A16" s="582" t="s">
        <v>87</v>
      </c>
      <c r="B16" s="633">
        <v>1189</v>
      </c>
      <c r="C16" s="633">
        <v>1271.2</v>
      </c>
      <c r="D16" s="633">
        <v>6.9</v>
      </c>
      <c r="E16" s="634">
        <v>1860.181244743482</v>
      </c>
      <c r="F16" s="634">
        <v>1971.8418816865956</v>
      </c>
      <c r="G16" s="633">
        <v>6</v>
      </c>
      <c r="H16" s="633">
        <v>2211.8999999999996</v>
      </c>
      <c r="I16" s="633">
        <v>2506.4999999999995</v>
      </c>
      <c r="J16" s="633">
        <v>13.3</v>
      </c>
      <c r="K16" s="87"/>
      <c r="L16" s="116"/>
      <c r="M16" s="116"/>
      <c r="N16" s="160"/>
      <c r="O16" s="160"/>
      <c r="P16" s="160"/>
      <c r="Q16" s="160"/>
      <c r="R16" s="160"/>
      <c r="S16" s="160"/>
    </row>
    <row r="17" spans="1:19" ht="15.6" customHeight="1" x14ac:dyDescent="0.2">
      <c r="A17" s="629" t="s">
        <v>88</v>
      </c>
      <c r="B17" s="630">
        <v>200.8</v>
      </c>
      <c r="C17" s="630">
        <v>208.4</v>
      </c>
      <c r="D17" s="631">
        <v>3.8</v>
      </c>
      <c r="E17" s="632">
        <v>5358</v>
      </c>
      <c r="F17" s="632">
        <v>5073</v>
      </c>
      <c r="G17" s="631">
        <v>-5.3</v>
      </c>
      <c r="H17" s="630">
        <v>1075.9000000000001</v>
      </c>
      <c r="I17" s="630">
        <v>1057.2</v>
      </c>
      <c r="J17" s="630">
        <v>-1.7</v>
      </c>
      <c r="K17" s="90"/>
      <c r="L17" s="210"/>
      <c r="M17" s="210"/>
      <c r="N17" s="160"/>
      <c r="O17" s="160"/>
      <c r="P17" s="160"/>
      <c r="Q17" s="160"/>
      <c r="R17" s="160"/>
      <c r="S17" s="160"/>
    </row>
    <row r="18" spans="1:19" ht="15.6" customHeight="1" x14ac:dyDescent="0.2">
      <c r="A18" s="629" t="s">
        <v>89</v>
      </c>
      <c r="B18" s="630">
        <v>94.9</v>
      </c>
      <c r="C18" s="630">
        <v>126.7</v>
      </c>
      <c r="D18" s="631">
        <v>33.5</v>
      </c>
      <c r="E18" s="632">
        <v>3009</v>
      </c>
      <c r="F18" s="632">
        <v>4079</v>
      </c>
      <c r="G18" s="631">
        <v>35.6</v>
      </c>
      <c r="H18" s="630">
        <v>285.60000000000002</v>
      </c>
      <c r="I18" s="630">
        <v>516.79999999999995</v>
      </c>
      <c r="J18" s="630">
        <v>81</v>
      </c>
      <c r="K18" s="90"/>
      <c r="M18" s="210"/>
      <c r="N18" s="189"/>
      <c r="O18" s="189"/>
      <c r="P18" s="189"/>
      <c r="Q18" s="189"/>
      <c r="R18" s="189"/>
      <c r="S18" s="189"/>
    </row>
    <row r="19" spans="1:19" ht="15.6" customHeight="1" x14ac:dyDescent="0.2">
      <c r="A19" s="629" t="s">
        <v>90</v>
      </c>
      <c r="B19" s="630">
        <v>543.9</v>
      </c>
      <c r="C19" s="630">
        <v>560.20000000000005</v>
      </c>
      <c r="D19" s="631">
        <v>3</v>
      </c>
      <c r="E19" s="632">
        <v>842</v>
      </c>
      <c r="F19" s="632">
        <v>906</v>
      </c>
      <c r="G19" s="631">
        <v>7.6</v>
      </c>
      <c r="H19" s="630">
        <v>458</v>
      </c>
      <c r="I19" s="630">
        <v>507.5</v>
      </c>
      <c r="J19" s="630">
        <v>10.8</v>
      </c>
      <c r="K19" s="90"/>
      <c r="M19" s="123"/>
      <c r="N19" s="160"/>
      <c r="O19" s="160"/>
      <c r="P19" s="160"/>
      <c r="Q19" s="160"/>
      <c r="R19" s="160"/>
      <c r="S19" s="160"/>
    </row>
    <row r="20" spans="1:19" ht="15.6" customHeight="1" x14ac:dyDescent="0.2">
      <c r="A20" s="629" t="s">
        <v>91</v>
      </c>
      <c r="B20" s="630">
        <v>52.9</v>
      </c>
      <c r="C20" s="630">
        <v>53.9</v>
      </c>
      <c r="D20" s="631">
        <v>1.9</v>
      </c>
      <c r="E20" s="632">
        <v>523</v>
      </c>
      <c r="F20" s="632">
        <v>523</v>
      </c>
      <c r="G20" s="631">
        <v>0</v>
      </c>
      <c r="H20" s="630">
        <v>27.7</v>
      </c>
      <c r="I20" s="630">
        <v>28.2</v>
      </c>
      <c r="J20" s="630">
        <v>1.8</v>
      </c>
      <c r="K20" s="90"/>
      <c r="L20" s="174"/>
      <c r="M20" s="173"/>
      <c r="N20" s="160"/>
      <c r="O20" s="160"/>
      <c r="P20" s="160"/>
      <c r="Q20" s="160"/>
      <c r="R20" s="160"/>
      <c r="S20" s="160"/>
    </row>
    <row r="21" spans="1:19" ht="15.6" customHeight="1" x14ac:dyDescent="0.2">
      <c r="A21" s="629" t="s">
        <v>92</v>
      </c>
      <c r="B21" s="630">
        <v>96.3</v>
      </c>
      <c r="C21" s="630">
        <v>116.8</v>
      </c>
      <c r="D21" s="631">
        <v>21.3</v>
      </c>
      <c r="E21" s="632">
        <v>515</v>
      </c>
      <c r="F21" s="632">
        <v>810</v>
      </c>
      <c r="G21" s="631">
        <v>57.3</v>
      </c>
      <c r="H21" s="630">
        <v>49.6</v>
      </c>
      <c r="I21" s="630">
        <v>94.6</v>
      </c>
      <c r="J21" s="630">
        <v>90.7</v>
      </c>
      <c r="K21" s="90"/>
      <c r="L21" s="210"/>
      <c r="M21" s="123"/>
      <c r="N21" s="160"/>
      <c r="O21" s="189"/>
      <c r="P21" s="189"/>
      <c r="Q21" s="189"/>
      <c r="R21" s="160"/>
      <c r="S21" s="160"/>
    </row>
    <row r="22" spans="1:19" ht="15.6" customHeight="1" x14ac:dyDescent="0.2">
      <c r="A22" s="629" t="s">
        <v>93</v>
      </c>
      <c r="B22" s="630">
        <v>140.19999999999999</v>
      </c>
      <c r="C22" s="630">
        <v>145.19999999999999</v>
      </c>
      <c r="D22" s="631">
        <v>3.6</v>
      </c>
      <c r="E22" s="632">
        <v>450</v>
      </c>
      <c r="F22" s="632">
        <v>470</v>
      </c>
      <c r="G22" s="631">
        <v>4.4000000000000004</v>
      </c>
      <c r="H22" s="630">
        <v>63.1</v>
      </c>
      <c r="I22" s="630">
        <v>68.2</v>
      </c>
      <c r="J22" s="630">
        <v>8.1</v>
      </c>
      <c r="K22" s="90"/>
      <c r="L22" s="123"/>
      <c r="M22" s="123"/>
      <c r="N22" s="160"/>
      <c r="O22" s="160"/>
      <c r="P22" s="160"/>
      <c r="Q22" s="160"/>
      <c r="R22" s="160"/>
      <c r="S22" s="160"/>
    </row>
    <row r="23" spans="1:19" ht="15.6" hidden="1" customHeight="1" x14ac:dyDescent="0.2">
      <c r="A23" s="629" t="s">
        <v>94</v>
      </c>
      <c r="B23" s="630">
        <v>0</v>
      </c>
      <c r="C23" s="630">
        <v>0</v>
      </c>
      <c r="D23" s="631">
        <v>0</v>
      </c>
      <c r="E23" s="632">
        <v>0</v>
      </c>
      <c r="F23" s="632">
        <v>0</v>
      </c>
      <c r="G23" s="631">
        <v>0</v>
      </c>
      <c r="H23" s="630">
        <v>0</v>
      </c>
      <c r="I23" s="630">
        <v>0</v>
      </c>
      <c r="J23" s="630">
        <v>0</v>
      </c>
      <c r="K23" s="90"/>
      <c r="L23" s="123"/>
      <c r="M23" s="123"/>
      <c r="N23" s="160"/>
      <c r="O23" s="160"/>
      <c r="P23" s="160"/>
      <c r="Q23" s="160"/>
      <c r="R23" s="160"/>
      <c r="S23" s="160"/>
    </row>
    <row r="24" spans="1:19" ht="15.6" hidden="1" customHeight="1" x14ac:dyDescent="0.2">
      <c r="A24" s="629" t="s">
        <v>95</v>
      </c>
      <c r="B24" s="630">
        <v>0</v>
      </c>
      <c r="C24" s="630">
        <v>0</v>
      </c>
      <c r="D24" s="631">
        <v>0</v>
      </c>
      <c r="E24" s="632">
        <v>0</v>
      </c>
      <c r="F24" s="632">
        <v>0</v>
      </c>
      <c r="G24" s="631">
        <v>0</v>
      </c>
      <c r="H24" s="630">
        <v>0</v>
      </c>
      <c r="I24" s="630">
        <v>0</v>
      </c>
      <c r="J24" s="630">
        <v>0</v>
      </c>
      <c r="K24" s="90"/>
      <c r="L24" s="123"/>
      <c r="M24" s="123"/>
      <c r="N24" s="160"/>
      <c r="O24" s="160"/>
      <c r="P24" s="160"/>
      <c r="Q24" s="160"/>
      <c r="R24" s="160"/>
      <c r="S24" s="160"/>
    </row>
    <row r="25" spans="1:19" ht="15.6" customHeight="1" x14ac:dyDescent="0.2">
      <c r="A25" s="629" t="s">
        <v>96</v>
      </c>
      <c r="B25" s="630">
        <v>60</v>
      </c>
      <c r="C25" s="630">
        <v>60</v>
      </c>
      <c r="D25" s="631">
        <v>0</v>
      </c>
      <c r="E25" s="632">
        <v>4200</v>
      </c>
      <c r="F25" s="632">
        <v>3900</v>
      </c>
      <c r="G25" s="631">
        <v>-7.1</v>
      </c>
      <c r="H25" s="630">
        <v>252</v>
      </c>
      <c r="I25" s="630">
        <v>234</v>
      </c>
      <c r="J25" s="630">
        <v>-7.1</v>
      </c>
      <c r="K25" s="90"/>
      <c r="L25" s="123"/>
      <c r="M25" s="123"/>
      <c r="N25" s="160"/>
      <c r="O25" s="160"/>
      <c r="P25" s="160"/>
      <c r="Q25" s="160"/>
      <c r="R25" s="160"/>
      <c r="S25" s="160"/>
    </row>
    <row r="26" spans="1:19" ht="15.6" customHeight="1" x14ac:dyDescent="0.2">
      <c r="A26" s="582" t="s">
        <v>97</v>
      </c>
      <c r="B26" s="633">
        <v>9641</v>
      </c>
      <c r="C26" s="633">
        <v>10430.4</v>
      </c>
      <c r="D26" s="633">
        <v>8.1999999999999993</v>
      </c>
      <c r="E26" s="634">
        <v>4777.577585312727</v>
      </c>
      <c r="F26" s="634">
        <v>5815.1313180702564</v>
      </c>
      <c r="G26" s="633">
        <v>21.7</v>
      </c>
      <c r="H26" s="633">
        <v>46060.6</v>
      </c>
      <c r="I26" s="633">
        <v>60654.1</v>
      </c>
      <c r="J26" s="633">
        <v>31.7</v>
      </c>
      <c r="K26" s="87"/>
      <c r="L26" s="298"/>
      <c r="M26" s="116"/>
      <c r="N26" s="178"/>
      <c r="O26" s="178"/>
      <c r="P26" s="178"/>
      <c r="Q26" s="178"/>
      <c r="R26" s="178"/>
      <c r="S26" s="178"/>
    </row>
    <row r="27" spans="1:19" ht="15.6" customHeight="1" x14ac:dyDescent="0.2">
      <c r="A27" s="629" t="s">
        <v>98</v>
      </c>
      <c r="B27" s="630">
        <v>5832.1</v>
      </c>
      <c r="C27" s="630">
        <v>6485.3</v>
      </c>
      <c r="D27" s="631">
        <v>11.2</v>
      </c>
      <c r="E27" s="632">
        <v>5625</v>
      </c>
      <c r="F27" s="632">
        <v>6169</v>
      </c>
      <c r="G27" s="631">
        <v>9.6999999999999993</v>
      </c>
      <c r="H27" s="630">
        <v>32805.599999999999</v>
      </c>
      <c r="I27" s="630">
        <v>40007.800000000003</v>
      </c>
      <c r="J27" s="630">
        <v>22</v>
      </c>
      <c r="K27" s="90"/>
      <c r="M27" s="123"/>
      <c r="N27" s="299"/>
      <c r="O27" s="299"/>
      <c r="P27" s="299"/>
      <c r="Q27" s="299"/>
      <c r="R27" s="299"/>
      <c r="S27" s="299"/>
    </row>
    <row r="28" spans="1:19" ht="15.6" customHeight="1" x14ac:dyDescent="0.2">
      <c r="A28" s="629" t="s">
        <v>99</v>
      </c>
      <c r="B28" s="630">
        <v>2114.1999999999998</v>
      </c>
      <c r="C28" s="630">
        <v>2160.6999999999998</v>
      </c>
      <c r="D28" s="631">
        <v>2.2000000000000002</v>
      </c>
      <c r="E28" s="632">
        <v>2980</v>
      </c>
      <c r="F28" s="632">
        <v>5100</v>
      </c>
      <c r="G28" s="631">
        <v>71.099999999999994</v>
      </c>
      <c r="H28" s="630">
        <v>6300.3</v>
      </c>
      <c r="I28" s="630">
        <v>11019.6</v>
      </c>
      <c r="J28" s="630">
        <v>74.900000000000006</v>
      </c>
      <c r="K28" s="90"/>
      <c r="L28" s="123"/>
      <c r="M28" s="123"/>
      <c r="N28" s="300"/>
      <c r="O28" s="300"/>
      <c r="P28" s="300"/>
      <c r="Q28" s="300"/>
      <c r="R28" s="300"/>
      <c r="S28" s="300"/>
    </row>
    <row r="29" spans="1:19" ht="15.6" customHeight="1" x14ac:dyDescent="0.2">
      <c r="A29" s="629" t="s">
        <v>100</v>
      </c>
      <c r="B29" s="630">
        <v>1656.6</v>
      </c>
      <c r="C29" s="630">
        <v>1739.4</v>
      </c>
      <c r="D29" s="631">
        <v>5</v>
      </c>
      <c r="E29" s="632">
        <v>4100</v>
      </c>
      <c r="F29" s="632">
        <v>5400</v>
      </c>
      <c r="G29" s="631">
        <v>31.7</v>
      </c>
      <c r="H29" s="630">
        <v>6792.1</v>
      </c>
      <c r="I29" s="630">
        <v>9392.7999999999993</v>
      </c>
      <c r="J29" s="630">
        <v>38.299999999999997</v>
      </c>
      <c r="K29" s="90"/>
      <c r="L29" s="210"/>
      <c r="M29" s="123"/>
      <c r="N29" s="160"/>
      <c r="O29" s="160"/>
      <c r="P29" s="189"/>
      <c r="Q29" s="160"/>
      <c r="R29" s="160"/>
      <c r="S29" s="160"/>
    </row>
    <row r="30" spans="1:19" ht="15.6" customHeight="1" x14ac:dyDescent="0.2">
      <c r="A30" s="629" t="s">
        <v>101</v>
      </c>
      <c r="B30" s="630">
        <v>38.1</v>
      </c>
      <c r="C30" s="630">
        <v>45</v>
      </c>
      <c r="D30" s="631">
        <v>18.100000000000001</v>
      </c>
      <c r="E30" s="632">
        <v>4270</v>
      </c>
      <c r="F30" s="632">
        <v>5200</v>
      </c>
      <c r="G30" s="631">
        <v>21.8</v>
      </c>
      <c r="H30" s="630">
        <v>162.69999999999999</v>
      </c>
      <c r="I30" s="630">
        <v>234</v>
      </c>
      <c r="J30" s="630">
        <v>43.8</v>
      </c>
      <c r="K30" s="90"/>
      <c r="L30" s="123"/>
      <c r="M30" s="123"/>
      <c r="N30" s="160"/>
      <c r="O30" s="160"/>
      <c r="P30" s="160"/>
      <c r="Q30" s="160"/>
      <c r="R30" s="160"/>
      <c r="S30" s="160"/>
    </row>
    <row r="31" spans="1:19" ht="15.6" customHeight="1" x14ac:dyDescent="0.2">
      <c r="A31" s="582" t="s">
        <v>102</v>
      </c>
      <c r="B31" s="633">
        <v>1045.4000000000001</v>
      </c>
      <c r="C31" s="633">
        <v>1152.2</v>
      </c>
      <c r="D31" s="633">
        <v>10.199999999999999</v>
      </c>
      <c r="E31" s="634">
        <v>3251.2502391429116</v>
      </c>
      <c r="F31" s="634">
        <v>4649.2076028467282</v>
      </c>
      <c r="G31" s="633">
        <v>43</v>
      </c>
      <c r="H31" s="633">
        <v>3398.8</v>
      </c>
      <c r="I31" s="633">
        <v>5356.8</v>
      </c>
      <c r="J31" s="633">
        <v>57.6</v>
      </c>
      <c r="K31" s="87"/>
      <c r="L31" s="116"/>
      <c r="M31" s="116"/>
      <c r="N31" s="178"/>
      <c r="O31" s="178"/>
      <c r="P31" s="178"/>
      <c r="Q31" s="178"/>
      <c r="R31" s="178"/>
      <c r="S31" s="178"/>
    </row>
    <row r="32" spans="1:19" ht="15.6" customHeight="1" x14ac:dyDescent="0.2">
      <c r="A32" s="629" t="s">
        <v>103</v>
      </c>
      <c r="B32" s="630">
        <v>495.5</v>
      </c>
      <c r="C32" s="630">
        <v>580.20000000000005</v>
      </c>
      <c r="D32" s="631">
        <v>17.100000000000001</v>
      </c>
      <c r="E32" s="632">
        <v>3974</v>
      </c>
      <c r="F32" s="632">
        <v>5585</v>
      </c>
      <c r="G32" s="631">
        <v>40.5</v>
      </c>
      <c r="H32" s="630">
        <v>1969.1</v>
      </c>
      <c r="I32" s="630">
        <v>3240.4</v>
      </c>
      <c r="J32" s="630">
        <v>64.599999999999994</v>
      </c>
      <c r="K32" s="90"/>
      <c r="L32" s="210"/>
      <c r="M32" s="123"/>
      <c r="N32" s="160"/>
      <c r="O32" s="160"/>
      <c r="P32" s="189"/>
      <c r="Q32" s="160"/>
      <c r="R32" s="160"/>
      <c r="S32" s="160"/>
    </row>
    <row r="33" spans="1:19" ht="15.6" hidden="1" customHeight="1" x14ac:dyDescent="0.2">
      <c r="A33" s="629" t="s">
        <v>104</v>
      </c>
      <c r="B33" s="630">
        <v>0</v>
      </c>
      <c r="C33" s="630">
        <v>0</v>
      </c>
      <c r="D33" s="631">
        <v>0</v>
      </c>
      <c r="E33" s="632"/>
      <c r="F33" s="632"/>
      <c r="G33" s="631">
        <v>0</v>
      </c>
      <c r="H33" s="630">
        <v>0</v>
      </c>
      <c r="I33" s="630">
        <v>0</v>
      </c>
      <c r="J33" s="630">
        <v>0</v>
      </c>
      <c r="K33" s="90"/>
      <c r="L33" s="123"/>
      <c r="M33" s="123"/>
      <c r="N33" s="160"/>
      <c r="O33" s="160"/>
      <c r="P33" s="160"/>
      <c r="Q33" s="160"/>
      <c r="R33" s="160"/>
      <c r="S33" s="160"/>
    </row>
    <row r="34" spans="1:19" ht="15.6" hidden="1" customHeight="1" x14ac:dyDescent="0.2">
      <c r="A34" s="629" t="s">
        <v>105</v>
      </c>
      <c r="B34" s="630">
        <v>0</v>
      </c>
      <c r="C34" s="630">
        <v>0</v>
      </c>
      <c r="D34" s="631">
        <v>0</v>
      </c>
      <c r="E34" s="632"/>
      <c r="F34" s="632"/>
      <c r="G34" s="631">
        <v>0</v>
      </c>
      <c r="H34" s="630">
        <v>0</v>
      </c>
      <c r="I34" s="630">
        <v>0</v>
      </c>
      <c r="J34" s="630">
        <v>0</v>
      </c>
      <c r="K34" s="90"/>
      <c r="L34" s="123"/>
      <c r="M34" s="123"/>
      <c r="N34" s="160"/>
      <c r="O34" s="160"/>
      <c r="P34" s="160"/>
      <c r="Q34" s="160"/>
      <c r="R34" s="160"/>
      <c r="S34" s="160"/>
    </row>
    <row r="35" spans="1:19" ht="15.6" customHeight="1" x14ac:dyDescent="0.2">
      <c r="A35" s="629" t="s">
        <v>106</v>
      </c>
      <c r="B35" s="630">
        <v>549.9</v>
      </c>
      <c r="C35" s="630">
        <v>572</v>
      </c>
      <c r="D35" s="631">
        <v>4.01</v>
      </c>
      <c r="E35" s="632">
        <v>2600</v>
      </c>
      <c r="F35" s="632">
        <v>3700</v>
      </c>
      <c r="G35" s="631">
        <v>42.3</v>
      </c>
      <c r="H35" s="630">
        <v>1429.7</v>
      </c>
      <c r="I35" s="630">
        <v>2116.4</v>
      </c>
      <c r="J35" s="630">
        <v>48</v>
      </c>
      <c r="K35" s="90"/>
      <c r="L35" s="210"/>
      <c r="M35" s="123"/>
      <c r="N35" s="160"/>
      <c r="O35" s="160"/>
      <c r="P35" s="160"/>
      <c r="Q35" s="160"/>
      <c r="R35" s="160"/>
      <c r="S35" s="160"/>
    </row>
    <row r="36" spans="1:19" ht="15.6" customHeight="1" x14ac:dyDescent="0.2">
      <c r="A36" s="582" t="s">
        <v>107</v>
      </c>
      <c r="B36" s="633">
        <v>2504.9</v>
      </c>
      <c r="C36" s="633">
        <v>2702.8</v>
      </c>
      <c r="D36" s="633">
        <v>7.9</v>
      </c>
      <c r="E36" s="634">
        <v>2591</v>
      </c>
      <c r="F36" s="634">
        <v>5927</v>
      </c>
      <c r="G36" s="633">
        <v>128.80000000000001</v>
      </c>
      <c r="H36" s="633">
        <v>6490.2</v>
      </c>
      <c r="I36" s="633">
        <v>16019.5</v>
      </c>
      <c r="J36" s="633">
        <v>146.80000000000001</v>
      </c>
      <c r="K36" s="87"/>
      <c r="L36" s="116"/>
      <c r="M36" s="116"/>
      <c r="N36" s="178"/>
      <c r="O36" s="178"/>
      <c r="P36" s="178"/>
      <c r="Q36" s="178"/>
      <c r="R36" s="178"/>
      <c r="S36" s="178"/>
    </row>
    <row r="37" spans="1:19" ht="15.6" customHeight="1" x14ac:dyDescent="0.2">
      <c r="A37" s="629" t="s">
        <v>108</v>
      </c>
      <c r="B37" s="630">
        <v>2504.9</v>
      </c>
      <c r="C37" s="630">
        <v>2702.8</v>
      </c>
      <c r="D37" s="631">
        <v>7.9</v>
      </c>
      <c r="E37" s="632">
        <v>2591</v>
      </c>
      <c r="F37" s="632">
        <v>5927</v>
      </c>
      <c r="G37" s="631">
        <v>128.80000000000001</v>
      </c>
      <c r="H37" s="630">
        <v>6490.2</v>
      </c>
      <c r="I37" s="630">
        <v>16019.5</v>
      </c>
      <c r="J37" s="630">
        <v>146.80000000000001</v>
      </c>
      <c r="K37" s="90"/>
      <c r="L37" s="123"/>
      <c r="M37" s="123"/>
      <c r="N37" s="160"/>
      <c r="O37" s="160"/>
      <c r="P37" s="301"/>
      <c r="Q37" s="302"/>
      <c r="R37" s="160"/>
      <c r="S37" s="160"/>
    </row>
    <row r="38" spans="1:19" ht="15.6" hidden="1" customHeight="1" x14ac:dyDescent="0.2">
      <c r="A38" s="629" t="s">
        <v>109</v>
      </c>
      <c r="B38" s="630">
        <v>0</v>
      </c>
      <c r="C38" s="630">
        <v>0</v>
      </c>
      <c r="D38" s="631">
        <v>0</v>
      </c>
      <c r="E38" s="632">
        <v>0</v>
      </c>
      <c r="F38" s="632">
        <v>0</v>
      </c>
      <c r="G38" s="631">
        <v>0</v>
      </c>
      <c r="H38" s="630">
        <v>0</v>
      </c>
      <c r="I38" s="630">
        <v>0</v>
      </c>
      <c r="J38" s="630">
        <v>0</v>
      </c>
      <c r="K38" s="90"/>
      <c r="L38" s="123"/>
      <c r="M38" s="123"/>
      <c r="N38" s="160"/>
      <c r="O38" s="160"/>
      <c r="P38" s="160"/>
      <c r="Q38" s="160"/>
      <c r="R38" s="160"/>
      <c r="S38" s="160"/>
    </row>
    <row r="39" spans="1:19" ht="15.6" hidden="1" customHeight="1" x14ac:dyDescent="0.2">
      <c r="A39" s="629" t="s">
        <v>110</v>
      </c>
      <c r="B39" s="630">
        <v>0</v>
      </c>
      <c r="C39" s="630">
        <v>0</v>
      </c>
      <c r="D39" s="631">
        <v>0</v>
      </c>
      <c r="E39" s="632">
        <v>0</v>
      </c>
      <c r="F39" s="632">
        <v>0</v>
      </c>
      <c r="G39" s="631">
        <v>0</v>
      </c>
      <c r="H39" s="630">
        <v>0</v>
      </c>
      <c r="I39" s="630">
        <v>0</v>
      </c>
      <c r="J39" s="630">
        <v>0</v>
      </c>
      <c r="K39" s="90"/>
      <c r="L39" s="123"/>
      <c r="M39" s="123"/>
      <c r="N39" s="160"/>
      <c r="O39" s="160"/>
      <c r="P39" s="160"/>
      <c r="Q39" s="160"/>
      <c r="R39" s="160"/>
      <c r="S39" s="160"/>
    </row>
    <row r="40" spans="1:19" ht="15.6" customHeight="1" x14ac:dyDescent="0.2">
      <c r="A40" s="582" t="s">
        <v>111</v>
      </c>
      <c r="B40" s="633">
        <v>1808.3</v>
      </c>
      <c r="C40" s="633">
        <v>2001.3</v>
      </c>
      <c r="D40" s="633">
        <v>10.7</v>
      </c>
      <c r="E40" s="635">
        <v>2649.9604601006472</v>
      </c>
      <c r="F40" s="635">
        <v>2829.2347973817023</v>
      </c>
      <c r="G40" s="633">
        <v>6.8</v>
      </c>
      <c r="H40" s="633">
        <v>4791.8999999999996</v>
      </c>
      <c r="I40" s="633">
        <v>5662.1</v>
      </c>
      <c r="J40" s="633">
        <v>18.2</v>
      </c>
      <c r="K40" s="87"/>
      <c r="L40" s="116"/>
      <c r="M40" s="116"/>
      <c r="N40" s="178"/>
      <c r="O40" s="178"/>
      <c r="P40" s="178"/>
      <c r="Q40" s="178"/>
      <c r="R40" s="178"/>
      <c r="S40" s="178"/>
    </row>
    <row r="41" spans="1:19" ht="15.6" customHeight="1" x14ac:dyDescent="0.2">
      <c r="A41" s="582" t="s">
        <v>112</v>
      </c>
      <c r="B41" s="633">
        <v>13191.3</v>
      </c>
      <c r="C41" s="633">
        <v>14285.400000000001</v>
      </c>
      <c r="D41" s="633">
        <v>8.3000000000000007</v>
      </c>
      <c r="E41" s="635">
        <v>4241.4074731072751</v>
      </c>
      <c r="F41" s="635">
        <v>5742.2584106850354</v>
      </c>
      <c r="G41" s="633">
        <v>35.4</v>
      </c>
      <c r="H41" s="633">
        <v>55949.7</v>
      </c>
      <c r="I41" s="633">
        <v>82030.5</v>
      </c>
      <c r="J41" s="633">
        <v>46.6</v>
      </c>
      <c r="K41" s="87"/>
      <c r="L41" s="116"/>
      <c r="M41" s="116"/>
      <c r="N41" s="178"/>
      <c r="O41" s="178"/>
      <c r="P41" s="178"/>
      <c r="Q41" s="178"/>
      <c r="R41" s="178"/>
      <c r="S41" s="178"/>
    </row>
    <row r="42" spans="1:19" ht="15.6" customHeight="1" x14ac:dyDescent="0.2">
      <c r="A42" s="583" t="s">
        <v>58</v>
      </c>
      <c r="B42" s="598">
        <v>14999.599999999999</v>
      </c>
      <c r="C42" s="598">
        <v>16286.7</v>
      </c>
      <c r="D42" s="598">
        <v>8.6</v>
      </c>
      <c r="E42" s="599">
        <v>4049.5481146163902</v>
      </c>
      <c r="F42" s="599">
        <v>5384.3078032996245</v>
      </c>
      <c r="G42" s="598">
        <v>33</v>
      </c>
      <c r="H42" s="598">
        <v>60741.599999999999</v>
      </c>
      <c r="I42" s="598">
        <v>87692.6</v>
      </c>
      <c r="J42" s="598">
        <v>44.4</v>
      </c>
      <c r="K42" s="87"/>
      <c r="L42" s="116"/>
      <c r="M42" s="116"/>
      <c r="N42" s="116"/>
      <c r="O42" s="116"/>
      <c r="P42" s="116"/>
      <c r="Q42" s="116"/>
      <c r="R42" s="116"/>
      <c r="S42" s="116"/>
    </row>
    <row r="43" spans="1:19" ht="15.6" customHeight="1" x14ac:dyDescent="0.2">
      <c r="A43" s="135" t="s">
        <v>5</v>
      </c>
    </row>
    <row r="44" spans="1:19" ht="15.6" customHeight="1" x14ac:dyDescent="0.2">
      <c r="A44" s="135" t="s">
        <v>6</v>
      </c>
    </row>
    <row r="45" spans="1:19" ht="20.45" customHeight="1" x14ac:dyDescent="0.2">
      <c r="I45" s="238"/>
      <c r="J45" s="238"/>
    </row>
    <row r="46" spans="1:19" ht="20.100000000000001" customHeight="1" x14ac:dyDescent="0.2">
      <c r="I46" s="137"/>
    </row>
    <row r="52" spans="7:7" ht="20.100000000000001" customHeight="1" x14ac:dyDescent="0.2">
      <c r="G52" s="66" t="s">
        <v>63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48"/>
  <sheetViews>
    <sheetView zoomScale="90" workbookViewId="0">
      <pane xSplit="1" ySplit="8" topLeftCell="B9" activePane="bottomRight" state="frozen"/>
      <selection activeCell="E7" sqref="E7:E42"/>
      <selection pane="topRight"/>
      <selection pane="bottomLeft"/>
      <selection pane="bottomRight" activeCell="B9" sqref="B9"/>
    </sheetView>
  </sheetViews>
  <sheetFormatPr defaultColWidth="11.42578125" defaultRowHeight="20.100000000000001" customHeight="1" x14ac:dyDescent="0.2"/>
  <cols>
    <col min="1" max="1" width="21.28515625" style="1" customWidth="1"/>
    <col min="2" max="8" width="11.28515625" style="1" customWidth="1"/>
    <col min="9" max="12" width="11.42578125" style="1" customWidth="1"/>
    <col min="13" max="13" width="10" style="1" customWidth="1"/>
    <col min="14" max="14" width="8.7109375" style="1" customWidth="1"/>
    <col min="15" max="15" width="16.85546875" style="1" customWidth="1"/>
    <col min="16" max="21" width="11.42578125" style="1" customWidth="1"/>
    <col min="22" max="23" width="11.28515625" style="1" customWidth="1"/>
    <col min="24" max="25" width="11.140625" style="1" customWidth="1"/>
    <col min="26" max="26" width="7.85546875" style="1" customWidth="1"/>
    <col min="27" max="27" width="17.28515625" style="1" customWidth="1"/>
    <col min="28" max="34" width="11.42578125" style="1" customWidth="1"/>
    <col min="35" max="35" width="10" style="1" customWidth="1"/>
    <col min="36" max="36" width="7.85546875" style="1" customWidth="1"/>
    <col min="37" max="38" width="11.42578125" style="1" customWidth="1"/>
    <col min="39" max="39" width="10" style="1" customWidth="1"/>
    <col min="40" max="257" width="11.42578125" style="1" customWidth="1"/>
  </cols>
  <sheetData>
    <row r="1" spans="1:43" ht="33" customHeight="1" x14ac:dyDescent="0.2">
      <c r="A1" s="686"/>
      <c r="B1" s="686"/>
      <c r="C1" s="686"/>
      <c r="D1" s="686"/>
      <c r="E1" s="686"/>
      <c r="F1" s="686"/>
      <c r="G1" s="686"/>
      <c r="H1" s="686"/>
      <c r="I1" s="686"/>
      <c r="J1" s="81"/>
      <c r="K1" s="81"/>
      <c r="L1" s="81"/>
      <c r="M1" s="81"/>
      <c r="N1" s="75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75"/>
      <c r="AA1" s="81"/>
      <c r="AN1" s="22"/>
      <c r="AO1" s="22"/>
      <c r="AP1" s="22"/>
      <c r="AQ1" s="22"/>
    </row>
    <row r="2" spans="1:43" ht="15.6" customHeight="1" x14ac:dyDescent="0.2">
      <c r="A2" s="686"/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75"/>
      <c r="O2" s="686"/>
      <c r="P2" s="686"/>
      <c r="Q2" s="686"/>
      <c r="R2" s="686"/>
      <c r="S2" s="686"/>
      <c r="T2" s="686"/>
      <c r="U2" s="686"/>
      <c r="V2" s="686"/>
      <c r="W2" s="686"/>
      <c r="X2" s="686"/>
      <c r="Y2" s="686"/>
      <c r="Z2" s="75"/>
      <c r="AA2" s="686"/>
      <c r="AB2" s="686"/>
      <c r="AC2" s="686"/>
      <c r="AD2" s="686"/>
      <c r="AE2" s="686"/>
      <c r="AF2" s="686"/>
      <c r="AG2" s="686"/>
      <c r="AH2" s="686"/>
      <c r="AI2" s="686"/>
      <c r="AJ2" s="686"/>
      <c r="AK2" s="686"/>
      <c r="AL2" s="686"/>
      <c r="AM2" s="686"/>
      <c r="AN2" s="22"/>
      <c r="AO2" s="22"/>
      <c r="AP2" s="22"/>
      <c r="AQ2" s="22"/>
    </row>
    <row r="3" spans="1:43" ht="15.6" customHeight="1" x14ac:dyDescent="0.2">
      <c r="A3" s="686"/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75"/>
      <c r="O3" s="686"/>
      <c r="P3" s="686"/>
      <c r="Q3" s="686"/>
      <c r="R3" s="686"/>
      <c r="S3" s="686"/>
      <c r="T3" s="686"/>
      <c r="U3" s="686"/>
      <c r="V3" s="686"/>
      <c r="W3" s="686"/>
      <c r="X3" s="686"/>
      <c r="Y3" s="686"/>
      <c r="Z3" s="75"/>
      <c r="AA3" s="686"/>
      <c r="AB3" s="686"/>
      <c r="AC3" s="686"/>
      <c r="AD3" s="686"/>
      <c r="AE3" s="686"/>
      <c r="AF3" s="686"/>
      <c r="AG3" s="686"/>
      <c r="AH3" s="686"/>
      <c r="AI3" s="686"/>
      <c r="AJ3" s="686"/>
      <c r="AK3" s="686"/>
      <c r="AL3" s="686"/>
      <c r="AM3" s="686"/>
      <c r="AN3" s="22"/>
      <c r="AO3" s="22"/>
      <c r="AP3" s="22"/>
      <c r="AQ3" s="22"/>
    </row>
    <row r="4" spans="1:43" ht="15.6" customHeight="1" x14ac:dyDescent="0.2">
      <c r="A4" s="686"/>
      <c r="B4" s="686"/>
      <c r="C4" s="686"/>
      <c r="D4" s="686"/>
      <c r="E4" s="686"/>
      <c r="F4" s="686"/>
      <c r="G4" s="686"/>
      <c r="H4" s="686"/>
      <c r="I4" s="686"/>
      <c r="J4" s="686"/>
      <c r="K4" s="686"/>
      <c r="L4" s="686"/>
      <c r="M4" s="686"/>
      <c r="N4" s="75"/>
      <c r="O4" s="686"/>
      <c r="P4" s="686"/>
      <c r="Q4" s="686"/>
      <c r="R4" s="686"/>
      <c r="S4" s="686"/>
      <c r="T4" s="686"/>
      <c r="U4" s="686"/>
      <c r="V4" s="686"/>
      <c r="W4" s="686"/>
      <c r="X4" s="686"/>
      <c r="Y4" s="686"/>
      <c r="Z4" s="75"/>
      <c r="AA4" s="686"/>
      <c r="AB4" s="686"/>
      <c r="AC4" s="686"/>
      <c r="AD4" s="686"/>
      <c r="AE4" s="686"/>
      <c r="AF4" s="686"/>
      <c r="AG4" s="686"/>
      <c r="AH4" s="686"/>
      <c r="AI4" s="686"/>
      <c r="AJ4" s="686"/>
      <c r="AK4" s="686"/>
      <c r="AL4" s="686"/>
      <c r="AM4" s="686"/>
      <c r="AN4" s="22"/>
      <c r="AO4" s="22"/>
      <c r="AP4" s="22"/>
      <c r="AQ4" s="22"/>
    </row>
    <row r="5" spans="1:43" ht="19.5" customHeight="1" x14ac:dyDescent="0.2">
      <c r="A5" s="725" t="s">
        <v>65</v>
      </c>
      <c r="B5" s="729" t="s">
        <v>126</v>
      </c>
      <c r="C5" s="729"/>
      <c r="D5" s="729"/>
      <c r="E5" s="729"/>
      <c r="F5" s="729"/>
      <c r="G5" s="729"/>
      <c r="H5" s="729"/>
      <c r="I5" s="729"/>
      <c r="J5" s="729"/>
      <c r="K5" s="729"/>
      <c r="L5" s="729"/>
      <c r="M5" s="729"/>
      <c r="N5" s="82"/>
      <c r="O5" s="725" t="s">
        <v>65</v>
      </c>
      <c r="P5" s="729" t="s">
        <v>67</v>
      </c>
      <c r="Q5" s="729"/>
      <c r="R5" s="729"/>
      <c r="S5" s="729"/>
      <c r="T5" s="729"/>
      <c r="U5" s="729"/>
      <c r="V5" s="729"/>
      <c r="W5" s="729"/>
      <c r="X5" s="729"/>
      <c r="Y5" s="729"/>
      <c r="Z5" s="82"/>
      <c r="AA5" s="725" t="s">
        <v>65</v>
      </c>
      <c r="AB5" s="729" t="s">
        <v>127</v>
      </c>
      <c r="AC5" s="729"/>
      <c r="AD5" s="729"/>
      <c r="AE5" s="729"/>
      <c r="AF5" s="729"/>
      <c r="AG5" s="729"/>
      <c r="AH5" s="729"/>
      <c r="AI5" s="729"/>
      <c r="AJ5" s="729"/>
      <c r="AK5" s="729"/>
      <c r="AL5" s="729"/>
      <c r="AM5" s="729"/>
      <c r="AN5" s="22"/>
      <c r="AO5" s="22"/>
      <c r="AP5" s="22"/>
      <c r="AQ5" s="22"/>
    </row>
    <row r="6" spans="1:43" ht="20.100000000000001" customHeight="1" x14ac:dyDescent="0.2">
      <c r="A6" s="725"/>
      <c r="B6" s="278" t="s">
        <v>128</v>
      </c>
      <c r="C6" s="278" t="s">
        <v>129</v>
      </c>
      <c r="D6" s="278" t="s">
        <v>130</v>
      </c>
      <c r="E6" s="278" t="s">
        <v>131</v>
      </c>
      <c r="F6" s="278" t="s">
        <v>132</v>
      </c>
      <c r="G6" s="278" t="s">
        <v>133</v>
      </c>
      <c r="H6" s="725" t="s">
        <v>134</v>
      </c>
      <c r="I6" s="725"/>
      <c r="J6" s="725" t="s">
        <v>69</v>
      </c>
      <c r="K6" s="725"/>
      <c r="L6" s="725"/>
      <c r="M6" s="725"/>
      <c r="N6" s="39"/>
      <c r="O6" s="725"/>
      <c r="P6" s="278" t="s">
        <v>128</v>
      </c>
      <c r="Q6" s="278" t="s">
        <v>129</v>
      </c>
      <c r="R6" s="278" t="s">
        <v>130</v>
      </c>
      <c r="S6" s="278" t="s">
        <v>131</v>
      </c>
      <c r="T6" s="278" t="s">
        <v>132</v>
      </c>
      <c r="U6" s="278" t="s">
        <v>133</v>
      </c>
      <c r="V6" s="725" t="s">
        <v>134</v>
      </c>
      <c r="W6" s="725"/>
      <c r="X6" s="725" t="s">
        <v>69</v>
      </c>
      <c r="Y6" s="725"/>
      <c r="Z6" s="39"/>
      <c r="AA6" s="725"/>
      <c r="AB6" s="278" t="s">
        <v>128</v>
      </c>
      <c r="AC6" s="278" t="s">
        <v>129</v>
      </c>
      <c r="AD6" s="278" t="s">
        <v>130</v>
      </c>
      <c r="AE6" s="278" t="s">
        <v>131</v>
      </c>
      <c r="AF6" s="278" t="s">
        <v>132</v>
      </c>
      <c r="AG6" s="278" t="s">
        <v>133</v>
      </c>
      <c r="AH6" s="725" t="s">
        <v>134</v>
      </c>
      <c r="AI6" s="725"/>
      <c r="AJ6" s="725" t="s">
        <v>69</v>
      </c>
      <c r="AK6" s="725"/>
      <c r="AL6" s="725"/>
      <c r="AM6" s="725"/>
      <c r="AN6" s="22"/>
      <c r="AO6" s="22"/>
      <c r="AP6" s="22"/>
      <c r="AQ6" s="22"/>
    </row>
    <row r="7" spans="1:43" ht="20.100000000000001" customHeight="1" x14ac:dyDescent="0.2">
      <c r="A7" s="725"/>
      <c r="B7" s="725" t="s">
        <v>70</v>
      </c>
      <c r="C7" s="725" t="s">
        <v>71</v>
      </c>
      <c r="D7" s="725" t="s">
        <v>73</v>
      </c>
      <c r="E7" s="725" t="s">
        <v>74</v>
      </c>
      <c r="F7" s="725" t="s">
        <v>76</v>
      </c>
      <c r="G7" s="725" t="s">
        <v>77</v>
      </c>
      <c r="H7" s="290" t="s">
        <v>135</v>
      </c>
      <c r="I7" s="290" t="s">
        <v>136</v>
      </c>
      <c r="J7" s="725" t="s">
        <v>13</v>
      </c>
      <c r="K7" s="725"/>
      <c r="L7" s="725" t="s">
        <v>14</v>
      </c>
      <c r="M7" s="725"/>
      <c r="N7" s="39"/>
      <c r="O7" s="725"/>
      <c r="P7" s="725" t="s">
        <v>70</v>
      </c>
      <c r="Q7" s="725" t="s">
        <v>71</v>
      </c>
      <c r="R7" s="725" t="s">
        <v>73</v>
      </c>
      <c r="S7" s="725" t="s">
        <v>74</v>
      </c>
      <c r="T7" s="725" t="s">
        <v>76</v>
      </c>
      <c r="U7" s="725" t="s">
        <v>77</v>
      </c>
      <c r="V7" s="290" t="s">
        <v>135</v>
      </c>
      <c r="W7" s="290" t="s">
        <v>136</v>
      </c>
      <c r="X7" s="725" t="s">
        <v>13</v>
      </c>
      <c r="Y7" s="725"/>
      <c r="Z7" s="39"/>
      <c r="AA7" s="725"/>
      <c r="AB7" s="725" t="s">
        <v>70</v>
      </c>
      <c r="AC7" s="725" t="s">
        <v>71</v>
      </c>
      <c r="AD7" s="725" t="s">
        <v>73</v>
      </c>
      <c r="AE7" s="725" t="s">
        <v>74</v>
      </c>
      <c r="AF7" s="725" t="s">
        <v>76</v>
      </c>
      <c r="AG7" s="725" t="s">
        <v>77</v>
      </c>
      <c r="AH7" s="290" t="s">
        <v>135</v>
      </c>
      <c r="AI7" s="290" t="s">
        <v>136</v>
      </c>
      <c r="AJ7" s="725" t="s">
        <v>13</v>
      </c>
      <c r="AK7" s="725"/>
      <c r="AL7" s="725" t="s">
        <v>14</v>
      </c>
      <c r="AM7" s="725"/>
      <c r="AN7" s="22"/>
      <c r="AO7" s="22"/>
      <c r="AP7" s="22"/>
      <c r="AQ7" s="22"/>
    </row>
    <row r="8" spans="1:43" ht="13.5" customHeight="1" x14ac:dyDescent="0.2">
      <c r="A8" s="726"/>
      <c r="B8" s="726"/>
      <c r="C8" s="726"/>
      <c r="D8" s="726"/>
      <c r="E8" s="726"/>
      <c r="F8" s="726"/>
      <c r="G8" s="726"/>
      <c r="H8" s="291" t="s">
        <v>119</v>
      </c>
      <c r="I8" s="291" t="s">
        <v>120</v>
      </c>
      <c r="J8" s="283" t="s">
        <v>121</v>
      </c>
      <c r="K8" s="283" t="s">
        <v>137</v>
      </c>
      <c r="L8" s="283" t="s">
        <v>138</v>
      </c>
      <c r="M8" s="283" t="s">
        <v>139</v>
      </c>
      <c r="N8" s="39"/>
      <c r="O8" s="726"/>
      <c r="P8" s="726"/>
      <c r="Q8" s="726"/>
      <c r="R8" s="726"/>
      <c r="S8" s="726"/>
      <c r="T8" s="726"/>
      <c r="U8" s="726"/>
      <c r="V8" s="291" t="s">
        <v>119</v>
      </c>
      <c r="W8" s="291" t="s">
        <v>120</v>
      </c>
      <c r="X8" s="283" t="s">
        <v>121</v>
      </c>
      <c r="Y8" s="283" t="s">
        <v>137</v>
      </c>
      <c r="Z8" s="39"/>
      <c r="AA8" s="726"/>
      <c r="AB8" s="726"/>
      <c r="AC8" s="726"/>
      <c r="AD8" s="726"/>
      <c r="AE8" s="726"/>
      <c r="AF8" s="726"/>
      <c r="AG8" s="726"/>
      <c r="AH8" s="291" t="s">
        <v>119</v>
      </c>
      <c r="AI8" s="291" t="s">
        <v>120</v>
      </c>
      <c r="AJ8" s="283" t="s">
        <v>121</v>
      </c>
      <c r="AK8" s="283" t="s">
        <v>137</v>
      </c>
      <c r="AL8" s="283" t="s">
        <v>138</v>
      </c>
      <c r="AM8" s="283" t="s">
        <v>139</v>
      </c>
      <c r="AN8" s="22"/>
      <c r="AO8" s="22"/>
      <c r="AP8" s="22"/>
      <c r="AQ8" s="22"/>
    </row>
    <row r="9" spans="1:43" ht="15.6" customHeight="1" x14ac:dyDescent="0.2">
      <c r="A9" s="303" t="s">
        <v>79</v>
      </c>
      <c r="B9" s="304">
        <v>189.3</v>
      </c>
      <c r="C9" s="304">
        <v>273.5</v>
      </c>
      <c r="D9" s="304">
        <v>246.2</v>
      </c>
      <c r="E9" s="304">
        <v>401.2</v>
      </c>
      <c r="F9" s="304">
        <v>385.6</v>
      </c>
      <c r="G9" s="304">
        <f>'Milho 2a'!B8</f>
        <v>619.29999999999995</v>
      </c>
      <c r="H9" s="304">
        <v>529.79999999999995</v>
      </c>
      <c r="I9" s="304">
        <f>'Milho 2a'!C8</f>
        <v>730.09999999999991</v>
      </c>
      <c r="J9" s="304">
        <f t="shared" ref="J9:J43" si="0">IF($H9=0,0,ROUND((I9/$H9-1)*100,1))</f>
        <v>37.799999999999997</v>
      </c>
      <c r="K9" s="304">
        <f t="shared" ref="K9:K43" si="1">IF($G9=0,0,ROUND((I9/$G9-1)*100,1))</f>
        <v>17.899999999999999</v>
      </c>
      <c r="L9" s="304">
        <f t="shared" ref="L9:L43" si="2">I9-H9</f>
        <v>200.29999999999995</v>
      </c>
      <c r="M9" s="304">
        <f t="shared" ref="M9:M43" si="3">I9-G9</f>
        <v>110.79999999999995</v>
      </c>
      <c r="N9" s="305"/>
      <c r="O9" s="303" t="s">
        <v>79</v>
      </c>
      <c r="P9" s="306">
        <v>4182.7432650000001</v>
      </c>
      <c r="Q9" s="306">
        <v>4700.2760509999998</v>
      </c>
      <c r="R9" s="306">
        <v>3815.7997559999999</v>
      </c>
      <c r="S9" s="306">
        <v>4252.5565800000004</v>
      </c>
      <c r="T9" s="306">
        <v>3850.3410269999999</v>
      </c>
      <c r="U9" s="306">
        <f>'Milho 2a'!E8</f>
        <v>4166.2651380590996</v>
      </c>
      <c r="V9" s="306">
        <v>4569.9937710000004</v>
      </c>
      <c r="W9" s="306">
        <f>'Milho 2a'!F8</f>
        <v>4322.068483769347</v>
      </c>
      <c r="X9" s="304">
        <f t="shared" ref="X9:X43" si="4">IF($V9=0,0,ROUND((W9/$V9-1)*100,1))</f>
        <v>-5.4</v>
      </c>
      <c r="Y9" s="304">
        <f t="shared" ref="Y9:Y43" si="5">IF($U9=0,0,ROUND((W9/$U9-1)*100,1))</f>
        <v>3.7</v>
      </c>
      <c r="Z9" s="193"/>
      <c r="AA9" s="303" t="s">
        <v>79</v>
      </c>
      <c r="AB9" s="304">
        <v>791.8</v>
      </c>
      <c r="AC9" s="304">
        <v>1285.5999999999999</v>
      </c>
      <c r="AD9" s="304">
        <v>939.5</v>
      </c>
      <c r="AE9" s="304">
        <v>1706.1</v>
      </c>
      <c r="AF9" s="304">
        <v>1484.7</v>
      </c>
      <c r="AG9" s="304">
        <f>'Milho 2a'!H8</f>
        <v>2580.1999999999998</v>
      </c>
      <c r="AH9" s="304">
        <v>2421.1999999999998</v>
      </c>
      <c r="AI9" s="304">
        <f>'Milho 2a'!I8</f>
        <v>3155.5</v>
      </c>
      <c r="AJ9" s="304">
        <f t="shared" ref="AJ9:AJ43" si="6">IF($AH9=0,0,ROUND((AI9/$AH9-1)*100,1))</f>
        <v>30.3</v>
      </c>
      <c r="AK9" s="304">
        <f t="shared" ref="AK9:AK43" si="7">IF($AG9=0,0,ROUND((AI9/$AG9-1)*100,1))</f>
        <v>22.3</v>
      </c>
      <c r="AL9" s="304">
        <f t="shared" ref="AL9:AL43" si="8">AI9-AH9</f>
        <v>734.30000000000018</v>
      </c>
      <c r="AM9" s="304">
        <f t="shared" ref="AM9:AM43" si="9">AI9-AG9</f>
        <v>575.30000000000018</v>
      </c>
      <c r="AN9" s="22"/>
      <c r="AO9" s="22"/>
      <c r="AP9" s="22"/>
      <c r="AQ9" s="22"/>
    </row>
    <row r="10" spans="1:43" ht="15.6" customHeight="1" x14ac:dyDescent="0.2">
      <c r="A10" s="307" t="s">
        <v>80</v>
      </c>
      <c r="B10" s="164">
        <v>0</v>
      </c>
      <c r="C10" s="164">
        <v>0</v>
      </c>
      <c r="D10" s="308">
        <v>4.5999999999999996</v>
      </c>
      <c r="E10" s="164">
        <v>7.6</v>
      </c>
      <c r="F10" s="164">
        <v>9.6</v>
      </c>
      <c r="G10" s="164">
        <f>'Milho 2a'!B9</f>
        <v>0</v>
      </c>
      <c r="H10" s="164">
        <v>0</v>
      </c>
      <c r="I10" s="308">
        <f>'Milho 2a'!C9</f>
        <v>0</v>
      </c>
      <c r="J10" s="308">
        <f t="shared" si="0"/>
        <v>0</v>
      </c>
      <c r="K10" s="308">
        <f t="shared" si="1"/>
        <v>0</v>
      </c>
      <c r="L10" s="308">
        <f t="shared" si="2"/>
        <v>0</v>
      </c>
      <c r="M10" s="308">
        <f t="shared" si="3"/>
        <v>0</v>
      </c>
      <c r="N10" s="309"/>
      <c r="O10" s="307" t="s">
        <v>80</v>
      </c>
      <c r="P10" s="310">
        <v>0</v>
      </c>
      <c r="Q10" s="310">
        <v>0</v>
      </c>
      <c r="R10" s="311">
        <v>3036</v>
      </c>
      <c r="S10" s="310">
        <v>6000</v>
      </c>
      <c r="T10" s="310">
        <v>4857</v>
      </c>
      <c r="U10" s="310">
        <f>'Milho 2a'!E9</f>
        <v>0</v>
      </c>
      <c r="V10" s="310">
        <v>0</v>
      </c>
      <c r="W10" s="311">
        <f>'Milho 2a'!F9</f>
        <v>0</v>
      </c>
      <c r="X10" s="308">
        <f t="shared" si="4"/>
        <v>0</v>
      </c>
      <c r="Y10" s="308">
        <f t="shared" si="5"/>
        <v>0</v>
      </c>
      <c r="Z10" s="44"/>
      <c r="AA10" s="307" t="s">
        <v>80</v>
      </c>
      <c r="AB10" s="164">
        <v>0</v>
      </c>
      <c r="AC10" s="164">
        <v>0</v>
      </c>
      <c r="AD10" s="308">
        <v>14</v>
      </c>
      <c r="AE10" s="164">
        <v>45.6</v>
      </c>
      <c r="AF10" s="164">
        <v>46.6</v>
      </c>
      <c r="AG10" s="164">
        <f>'Milho 2a'!H9</f>
        <v>0</v>
      </c>
      <c r="AH10" s="164">
        <v>0</v>
      </c>
      <c r="AI10" s="308">
        <f>'Milho 2a'!I9</f>
        <v>0</v>
      </c>
      <c r="AJ10" s="308">
        <f t="shared" si="6"/>
        <v>0</v>
      </c>
      <c r="AK10" s="308">
        <f t="shared" si="7"/>
        <v>0</v>
      </c>
      <c r="AL10" s="308">
        <f t="shared" si="8"/>
        <v>0</v>
      </c>
      <c r="AM10" s="308">
        <f t="shared" si="9"/>
        <v>0</v>
      </c>
      <c r="AN10" s="22"/>
      <c r="AO10" s="22"/>
      <c r="AP10" s="22"/>
      <c r="AQ10" s="22"/>
    </row>
    <row r="11" spans="1:43" ht="15.6" customHeight="1" x14ac:dyDescent="0.2">
      <c r="A11" s="307" t="s">
        <v>81</v>
      </c>
      <c r="B11" s="164">
        <v>88.4</v>
      </c>
      <c r="C11" s="164">
        <v>119.5</v>
      </c>
      <c r="D11" s="308">
        <v>119.5</v>
      </c>
      <c r="E11" s="164">
        <v>156.9</v>
      </c>
      <c r="F11" s="164">
        <v>149.1</v>
      </c>
      <c r="G11" s="164">
        <f>'Milho 2a'!B10</f>
        <v>200</v>
      </c>
      <c r="H11" s="164">
        <v>186</v>
      </c>
      <c r="I11" s="308">
        <f>'Milho 2a'!C10</f>
        <v>200.6</v>
      </c>
      <c r="J11" s="308">
        <f t="shared" si="0"/>
        <v>7.8</v>
      </c>
      <c r="K11" s="308">
        <f t="shared" si="1"/>
        <v>0.3</v>
      </c>
      <c r="L11" s="308">
        <f t="shared" si="2"/>
        <v>14.599999999999994</v>
      </c>
      <c r="M11" s="308">
        <f t="shared" si="3"/>
        <v>0.59999999999999432</v>
      </c>
      <c r="N11" s="309"/>
      <c r="O11" s="307" t="s">
        <v>81</v>
      </c>
      <c r="P11" s="310">
        <v>3751</v>
      </c>
      <c r="Q11" s="310">
        <v>4613</v>
      </c>
      <c r="R11" s="311">
        <v>4613</v>
      </c>
      <c r="S11" s="310">
        <v>4385</v>
      </c>
      <c r="T11" s="310">
        <v>4497</v>
      </c>
      <c r="U11" s="310">
        <f>'Milho 2a'!E10</f>
        <v>5190</v>
      </c>
      <c r="V11" s="310">
        <v>4907</v>
      </c>
      <c r="W11" s="311">
        <f>'Milho 2a'!F10</f>
        <v>5171</v>
      </c>
      <c r="X11" s="308">
        <f t="shared" si="4"/>
        <v>5.4</v>
      </c>
      <c r="Y11" s="308">
        <f t="shared" si="5"/>
        <v>-0.4</v>
      </c>
      <c r="Z11" s="44"/>
      <c r="AA11" s="307" t="s">
        <v>81</v>
      </c>
      <c r="AB11" s="164">
        <v>331.6</v>
      </c>
      <c r="AC11" s="164">
        <v>551.29999999999995</v>
      </c>
      <c r="AD11" s="308">
        <v>551.29999999999995</v>
      </c>
      <c r="AE11" s="164">
        <v>688</v>
      </c>
      <c r="AF11" s="164">
        <v>670.5</v>
      </c>
      <c r="AG11" s="164">
        <f>'Milho 2a'!H10</f>
        <v>1038</v>
      </c>
      <c r="AH11" s="164">
        <v>912.7</v>
      </c>
      <c r="AI11" s="308">
        <f>'Milho 2a'!I10</f>
        <v>1037.3</v>
      </c>
      <c r="AJ11" s="308">
        <f t="shared" si="6"/>
        <v>13.7</v>
      </c>
      <c r="AK11" s="308">
        <f t="shared" si="7"/>
        <v>-0.1</v>
      </c>
      <c r="AL11" s="308">
        <f t="shared" si="8"/>
        <v>124.59999999999991</v>
      </c>
      <c r="AM11" s="308">
        <f t="shared" si="9"/>
        <v>-0.70000000000004547</v>
      </c>
      <c r="AN11" s="22"/>
      <c r="AO11" s="22"/>
      <c r="AP11" s="22"/>
      <c r="AQ11" s="22"/>
    </row>
    <row r="12" spans="1:43" ht="15.6" hidden="1" customHeight="1" x14ac:dyDescent="0.2">
      <c r="A12" s="307" t="s">
        <v>82</v>
      </c>
      <c r="B12" s="164">
        <v>0</v>
      </c>
      <c r="C12" s="164">
        <v>0</v>
      </c>
      <c r="D12" s="308">
        <v>0</v>
      </c>
      <c r="E12" s="164">
        <v>0</v>
      </c>
      <c r="F12" s="164">
        <v>0</v>
      </c>
      <c r="G12" s="164">
        <f>'Milho 2a'!B11</f>
        <v>5.5</v>
      </c>
      <c r="H12" s="164">
        <v>2</v>
      </c>
      <c r="I12" s="308">
        <f>'Milho 2a'!C11</f>
        <v>7.4</v>
      </c>
      <c r="J12" s="308">
        <f t="shared" si="0"/>
        <v>270</v>
      </c>
      <c r="K12" s="308">
        <f t="shared" si="1"/>
        <v>34.5</v>
      </c>
      <c r="L12" s="308">
        <f t="shared" si="2"/>
        <v>5.4</v>
      </c>
      <c r="M12" s="308">
        <f t="shared" si="3"/>
        <v>1.9000000000000004</v>
      </c>
      <c r="N12" s="309"/>
      <c r="O12" s="307" t="s">
        <v>82</v>
      </c>
      <c r="P12" s="310">
        <v>0</v>
      </c>
      <c r="Q12" s="310">
        <v>0</v>
      </c>
      <c r="R12" s="311">
        <v>0</v>
      </c>
      <c r="S12" s="310">
        <v>0</v>
      </c>
      <c r="T12" s="310">
        <v>0</v>
      </c>
      <c r="U12" s="310">
        <f>'Milho 2a'!E11</f>
        <v>2600</v>
      </c>
      <c r="V12" s="310">
        <v>2050</v>
      </c>
      <c r="W12" s="311">
        <f>'Milho 2a'!F11</f>
        <v>4148</v>
      </c>
      <c r="X12" s="308">
        <f t="shared" si="4"/>
        <v>102.3</v>
      </c>
      <c r="Y12" s="308">
        <f t="shared" si="5"/>
        <v>59.5</v>
      </c>
      <c r="Z12" s="44"/>
      <c r="AA12" s="307" t="s">
        <v>82</v>
      </c>
      <c r="AB12" s="164">
        <v>0</v>
      </c>
      <c r="AC12" s="164">
        <v>0</v>
      </c>
      <c r="AD12" s="308">
        <v>0</v>
      </c>
      <c r="AE12" s="164">
        <v>0</v>
      </c>
      <c r="AF12" s="164">
        <v>0</v>
      </c>
      <c r="AG12" s="164">
        <f>'Milho 2a'!H11</f>
        <v>14.3</v>
      </c>
      <c r="AH12" s="164">
        <v>4.0999999999999996</v>
      </c>
      <c r="AI12" s="308">
        <f>'Milho 2a'!I11</f>
        <v>30.7</v>
      </c>
      <c r="AJ12" s="308">
        <f t="shared" si="6"/>
        <v>648.79999999999995</v>
      </c>
      <c r="AK12" s="308">
        <f t="shared" si="7"/>
        <v>114.7</v>
      </c>
      <c r="AL12" s="308">
        <f t="shared" si="8"/>
        <v>26.6</v>
      </c>
      <c r="AM12" s="308">
        <f t="shared" si="9"/>
        <v>16.399999999999999</v>
      </c>
      <c r="AN12" s="22"/>
      <c r="AO12" s="22"/>
      <c r="AP12" s="22"/>
      <c r="AQ12" s="22"/>
    </row>
    <row r="13" spans="1:43" ht="15.6" hidden="1" customHeight="1" x14ac:dyDescent="0.2">
      <c r="A13" s="307" t="s">
        <v>83</v>
      </c>
      <c r="B13" s="164">
        <v>0</v>
      </c>
      <c r="C13" s="164">
        <v>0</v>
      </c>
      <c r="D13" s="308">
        <v>0</v>
      </c>
      <c r="E13" s="164">
        <v>0</v>
      </c>
      <c r="F13" s="164">
        <v>0</v>
      </c>
      <c r="G13" s="164">
        <f>'Milho 2a'!B12</f>
        <v>0</v>
      </c>
      <c r="H13" s="164">
        <v>0</v>
      </c>
      <c r="I13" s="308">
        <f>'Milho 2a'!C12</f>
        <v>0</v>
      </c>
      <c r="J13" s="308">
        <f t="shared" si="0"/>
        <v>0</v>
      </c>
      <c r="K13" s="308">
        <f t="shared" si="1"/>
        <v>0</v>
      </c>
      <c r="L13" s="308">
        <f t="shared" si="2"/>
        <v>0</v>
      </c>
      <c r="M13" s="308">
        <f t="shared" si="3"/>
        <v>0</v>
      </c>
      <c r="N13" s="309"/>
      <c r="O13" s="307" t="s">
        <v>83</v>
      </c>
      <c r="P13" s="310">
        <v>0</v>
      </c>
      <c r="Q13" s="310">
        <v>0</v>
      </c>
      <c r="R13" s="311">
        <v>0</v>
      </c>
      <c r="S13" s="310">
        <v>0</v>
      </c>
      <c r="T13" s="310">
        <v>0</v>
      </c>
      <c r="U13" s="310">
        <f>'Milho 2a'!E12</f>
        <v>0</v>
      </c>
      <c r="V13" s="310">
        <v>0</v>
      </c>
      <c r="W13" s="311">
        <f>'Milho 2a'!F12</f>
        <v>0</v>
      </c>
      <c r="X13" s="308">
        <f t="shared" si="4"/>
        <v>0</v>
      </c>
      <c r="Y13" s="308">
        <f t="shared" si="5"/>
        <v>0</v>
      </c>
      <c r="Z13" s="44"/>
      <c r="AA13" s="307" t="s">
        <v>83</v>
      </c>
      <c r="AB13" s="164">
        <v>0</v>
      </c>
      <c r="AC13" s="164">
        <v>0</v>
      </c>
      <c r="AD13" s="308">
        <v>0</v>
      </c>
      <c r="AE13" s="164">
        <v>0</v>
      </c>
      <c r="AF13" s="164">
        <v>0</v>
      </c>
      <c r="AG13" s="164">
        <f>'Milho 2a'!H12</f>
        <v>0</v>
      </c>
      <c r="AH13" s="164">
        <v>0</v>
      </c>
      <c r="AI13" s="308">
        <f>'Milho 2a'!I12</f>
        <v>0</v>
      </c>
      <c r="AJ13" s="308">
        <f t="shared" si="6"/>
        <v>0</v>
      </c>
      <c r="AK13" s="308">
        <f t="shared" si="7"/>
        <v>0</v>
      </c>
      <c r="AL13" s="308">
        <f t="shared" si="8"/>
        <v>0</v>
      </c>
      <c r="AM13" s="308">
        <f t="shared" si="9"/>
        <v>0</v>
      </c>
      <c r="AN13" s="22"/>
      <c r="AO13" s="22"/>
      <c r="AP13" s="22"/>
      <c r="AQ13" s="22"/>
    </row>
    <row r="14" spans="1:43" ht="15.6" hidden="1" customHeight="1" x14ac:dyDescent="0.2">
      <c r="A14" s="307" t="s">
        <v>84</v>
      </c>
      <c r="B14" s="164">
        <v>0</v>
      </c>
      <c r="C14" s="164">
        <v>0</v>
      </c>
      <c r="D14" s="308">
        <v>0</v>
      </c>
      <c r="E14" s="164">
        <v>0</v>
      </c>
      <c r="F14" s="164">
        <v>0</v>
      </c>
      <c r="G14" s="164">
        <f>'Milho 2a'!B13</f>
        <v>0</v>
      </c>
      <c r="H14" s="164">
        <v>0</v>
      </c>
      <c r="I14" s="308">
        <f>'Milho 2a'!C13</f>
        <v>0</v>
      </c>
      <c r="J14" s="308">
        <f t="shared" si="0"/>
        <v>0</v>
      </c>
      <c r="K14" s="308">
        <f t="shared" si="1"/>
        <v>0</v>
      </c>
      <c r="L14" s="308">
        <f t="shared" si="2"/>
        <v>0</v>
      </c>
      <c r="M14" s="308">
        <f t="shared" si="3"/>
        <v>0</v>
      </c>
      <c r="N14" s="309"/>
      <c r="O14" s="307" t="s">
        <v>84</v>
      </c>
      <c r="P14" s="310">
        <v>0</v>
      </c>
      <c r="Q14" s="310">
        <v>0</v>
      </c>
      <c r="R14" s="311">
        <v>0</v>
      </c>
      <c r="S14" s="310">
        <v>0</v>
      </c>
      <c r="T14" s="310">
        <v>0</v>
      </c>
      <c r="U14" s="310">
        <f>'Milho 2a'!E13</f>
        <v>0</v>
      </c>
      <c r="V14" s="310">
        <v>0</v>
      </c>
      <c r="W14" s="311">
        <f>'Milho 2a'!F13</f>
        <v>0</v>
      </c>
      <c r="X14" s="308">
        <f t="shared" si="4"/>
        <v>0</v>
      </c>
      <c r="Y14" s="308">
        <f t="shared" si="5"/>
        <v>0</v>
      </c>
      <c r="Z14" s="44"/>
      <c r="AA14" s="307" t="s">
        <v>84</v>
      </c>
      <c r="AB14" s="164">
        <v>0</v>
      </c>
      <c r="AC14" s="164">
        <v>0</v>
      </c>
      <c r="AD14" s="308">
        <v>0</v>
      </c>
      <c r="AE14" s="164">
        <v>0</v>
      </c>
      <c r="AF14" s="164">
        <v>0</v>
      </c>
      <c r="AG14" s="164">
        <f>'Milho 2a'!H13</f>
        <v>0</v>
      </c>
      <c r="AH14" s="164">
        <v>0</v>
      </c>
      <c r="AI14" s="308">
        <f>'Milho 2a'!I13</f>
        <v>0</v>
      </c>
      <c r="AJ14" s="308">
        <f t="shared" si="6"/>
        <v>0</v>
      </c>
      <c r="AK14" s="308">
        <f t="shared" si="7"/>
        <v>0</v>
      </c>
      <c r="AL14" s="308">
        <f t="shared" si="8"/>
        <v>0</v>
      </c>
      <c r="AM14" s="308">
        <f t="shared" si="9"/>
        <v>0</v>
      </c>
      <c r="AN14" s="22"/>
      <c r="AO14" s="22"/>
      <c r="AP14" s="22"/>
      <c r="AQ14" s="22"/>
    </row>
    <row r="15" spans="1:43" ht="15.6" customHeight="1" x14ac:dyDescent="0.2">
      <c r="A15" s="307" t="s">
        <v>85</v>
      </c>
      <c r="B15" s="164">
        <v>0</v>
      </c>
      <c r="C15" s="164">
        <v>0</v>
      </c>
      <c r="D15" s="308">
        <v>26.5</v>
      </c>
      <c r="E15" s="164">
        <v>81.400000000000006</v>
      </c>
      <c r="F15" s="164">
        <v>69</v>
      </c>
      <c r="G15" s="164">
        <f>'Milho 2a'!B14</f>
        <v>188.5</v>
      </c>
      <c r="H15" s="164">
        <v>101.1</v>
      </c>
      <c r="I15" s="308">
        <f>'Milho 2a'!C14</f>
        <v>202.4</v>
      </c>
      <c r="J15" s="308">
        <f t="shared" si="0"/>
        <v>100.2</v>
      </c>
      <c r="K15" s="308">
        <f t="shared" si="1"/>
        <v>7.4</v>
      </c>
      <c r="L15" s="308">
        <f t="shared" si="2"/>
        <v>101.30000000000001</v>
      </c>
      <c r="M15" s="308">
        <f t="shared" si="3"/>
        <v>13.900000000000006</v>
      </c>
      <c r="N15" s="309"/>
      <c r="O15" s="307" t="s">
        <v>85</v>
      </c>
      <c r="P15" s="310">
        <v>0</v>
      </c>
      <c r="Q15" s="310">
        <v>0</v>
      </c>
      <c r="R15" s="311">
        <v>3072</v>
      </c>
      <c r="S15" s="310">
        <v>3549</v>
      </c>
      <c r="T15" s="310">
        <v>3403</v>
      </c>
      <c r="U15" s="310">
        <f>'Milho 2a'!E14</f>
        <v>3199</v>
      </c>
      <c r="V15" s="310">
        <v>3357</v>
      </c>
      <c r="W15" s="311">
        <f>'Milho 2a'!F14</f>
        <v>2928</v>
      </c>
      <c r="X15" s="308">
        <f t="shared" si="4"/>
        <v>-12.8</v>
      </c>
      <c r="Y15" s="308">
        <f t="shared" si="5"/>
        <v>-8.5</v>
      </c>
      <c r="Z15" s="44"/>
      <c r="AA15" s="307" t="s">
        <v>85</v>
      </c>
      <c r="AB15" s="164">
        <v>0</v>
      </c>
      <c r="AC15" s="164">
        <v>0</v>
      </c>
      <c r="AD15" s="308">
        <v>81.400000000000006</v>
      </c>
      <c r="AE15" s="164">
        <v>288.89999999999998</v>
      </c>
      <c r="AF15" s="164">
        <v>234.8</v>
      </c>
      <c r="AG15" s="164">
        <f>'Milho 2a'!H14</f>
        <v>603</v>
      </c>
      <c r="AH15" s="164">
        <v>339.4</v>
      </c>
      <c r="AI15" s="308">
        <f>'Milho 2a'!I14</f>
        <v>592.6</v>
      </c>
      <c r="AJ15" s="308">
        <f t="shared" si="6"/>
        <v>74.599999999999994</v>
      </c>
      <c r="AK15" s="308">
        <f t="shared" si="7"/>
        <v>-1.7</v>
      </c>
      <c r="AL15" s="308">
        <f t="shared" si="8"/>
        <v>253.20000000000005</v>
      </c>
      <c r="AM15" s="308">
        <f t="shared" si="9"/>
        <v>-10.399999999999977</v>
      </c>
      <c r="AN15" s="22"/>
      <c r="AO15" s="22"/>
      <c r="AP15" s="22"/>
      <c r="AQ15" s="22"/>
    </row>
    <row r="16" spans="1:43" ht="15.6" customHeight="1" x14ac:dyDescent="0.2">
      <c r="A16" s="307" t="s">
        <v>86</v>
      </c>
      <c r="B16" s="164">
        <v>100.9</v>
      </c>
      <c r="C16" s="164">
        <v>154</v>
      </c>
      <c r="D16" s="308">
        <v>95.6</v>
      </c>
      <c r="E16" s="164">
        <v>155.30000000000001</v>
      </c>
      <c r="F16" s="164">
        <v>157.9</v>
      </c>
      <c r="G16" s="164">
        <f>'Milho 2a'!B15</f>
        <v>225.3</v>
      </c>
      <c r="H16" s="164">
        <v>240.7</v>
      </c>
      <c r="I16" s="308">
        <f>'Milho 2a'!C15</f>
        <v>319.7</v>
      </c>
      <c r="J16" s="308">
        <f t="shared" si="0"/>
        <v>32.799999999999997</v>
      </c>
      <c r="K16" s="308">
        <f t="shared" si="1"/>
        <v>41.9</v>
      </c>
      <c r="L16" s="308">
        <f t="shared" si="2"/>
        <v>79</v>
      </c>
      <c r="M16" s="308">
        <f t="shared" si="3"/>
        <v>94.399999999999977</v>
      </c>
      <c r="N16" s="37"/>
      <c r="O16" s="307" t="s">
        <v>86</v>
      </c>
      <c r="P16" s="310">
        <v>4561</v>
      </c>
      <c r="Q16" s="310">
        <v>4768</v>
      </c>
      <c r="R16" s="311">
        <v>3063</v>
      </c>
      <c r="S16" s="310">
        <v>4402</v>
      </c>
      <c r="T16" s="310">
        <v>3374</v>
      </c>
      <c r="U16" s="310">
        <f>'Milho 2a'!E15</f>
        <v>4105</v>
      </c>
      <c r="V16" s="310">
        <v>4840</v>
      </c>
      <c r="W16" s="311">
        <f>'Milho 2a'!F15</f>
        <v>4676</v>
      </c>
      <c r="X16" s="308">
        <f t="shared" si="4"/>
        <v>-3.4</v>
      </c>
      <c r="Y16" s="308">
        <f t="shared" si="5"/>
        <v>13.9</v>
      </c>
      <c r="Z16" s="44"/>
      <c r="AA16" s="307" t="s">
        <v>86</v>
      </c>
      <c r="AB16" s="164">
        <v>460.2</v>
      </c>
      <c r="AC16" s="164">
        <v>734.3</v>
      </c>
      <c r="AD16" s="308">
        <v>292.8</v>
      </c>
      <c r="AE16" s="164">
        <v>683.6</v>
      </c>
      <c r="AF16" s="164">
        <v>532.79999999999995</v>
      </c>
      <c r="AG16" s="164">
        <f>'Milho 2a'!H15</f>
        <v>924.9</v>
      </c>
      <c r="AH16" s="164">
        <v>1165</v>
      </c>
      <c r="AI16" s="308">
        <f>'Milho 2a'!I15</f>
        <v>1494.9</v>
      </c>
      <c r="AJ16" s="308">
        <f t="shared" si="6"/>
        <v>28.3</v>
      </c>
      <c r="AK16" s="308">
        <f t="shared" si="7"/>
        <v>61.6</v>
      </c>
      <c r="AL16" s="308">
        <f t="shared" si="8"/>
        <v>329.90000000000009</v>
      </c>
      <c r="AM16" s="308">
        <f t="shared" si="9"/>
        <v>570.00000000000011</v>
      </c>
      <c r="AN16" s="22"/>
      <c r="AO16" s="22"/>
      <c r="AP16" s="22"/>
      <c r="AQ16" s="22"/>
    </row>
    <row r="17" spans="1:43" ht="15.6" customHeight="1" x14ac:dyDescent="0.2">
      <c r="A17" s="303" t="s">
        <v>87</v>
      </c>
      <c r="B17" s="304">
        <v>786.4</v>
      </c>
      <c r="C17" s="304">
        <v>618.9</v>
      </c>
      <c r="D17" s="304">
        <v>560</v>
      </c>
      <c r="E17" s="304">
        <v>796.3</v>
      </c>
      <c r="F17" s="304">
        <v>715.4</v>
      </c>
      <c r="G17" s="304">
        <f>'Milho 2a'!B16</f>
        <v>1189</v>
      </c>
      <c r="H17" s="304">
        <v>1041.0999999999999</v>
      </c>
      <c r="I17" s="304">
        <f>'Milho 2a'!C16</f>
        <v>1271.2</v>
      </c>
      <c r="J17" s="304">
        <f t="shared" si="0"/>
        <v>22.1</v>
      </c>
      <c r="K17" s="304">
        <f t="shared" si="1"/>
        <v>6.9</v>
      </c>
      <c r="L17" s="304">
        <f t="shared" si="2"/>
        <v>230.10000000000014</v>
      </c>
      <c r="M17" s="304">
        <f t="shared" si="3"/>
        <v>82.200000000000045</v>
      </c>
      <c r="N17" s="193"/>
      <c r="O17" s="303" t="s">
        <v>87</v>
      </c>
      <c r="P17" s="306">
        <v>3591.7705999999998</v>
      </c>
      <c r="Q17" s="306">
        <v>2892.5726289999998</v>
      </c>
      <c r="R17" s="306">
        <v>1015.464464</v>
      </c>
      <c r="S17" s="306">
        <v>2788.6570390000002</v>
      </c>
      <c r="T17" s="306">
        <v>1188.0113220000001</v>
      </c>
      <c r="U17" s="306">
        <f>'Milho 2a'!E16</f>
        <v>1860.181244743482</v>
      </c>
      <c r="V17" s="306">
        <v>1477.097685</v>
      </c>
      <c r="W17" s="306">
        <f>'Milho 2a'!F16</f>
        <v>1971.8418816865956</v>
      </c>
      <c r="X17" s="304">
        <f t="shared" si="4"/>
        <v>33.5</v>
      </c>
      <c r="Y17" s="304">
        <f t="shared" si="5"/>
        <v>6</v>
      </c>
      <c r="Z17" s="193"/>
      <c r="AA17" s="303" t="s">
        <v>87</v>
      </c>
      <c r="AB17" s="304">
        <v>2824.5</v>
      </c>
      <c r="AC17" s="304">
        <v>1790.2</v>
      </c>
      <c r="AD17" s="304">
        <v>568.70000000000005</v>
      </c>
      <c r="AE17" s="304">
        <v>2220.6999999999998</v>
      </c>
      <c r="AF17" s="304">
        <v>849.9</v>
      </c>
      <c r="AG17" s="304">
        <f>'Milho 2a'!H16</f>
        <v>2211.8999999999996</v>
      </c>
      <c r="AH17" s="304">
        <v>1537.8</v>
      </c>
      <c r="AI17" s="304">
        <f>'Milho 2a'!I16</f>
        <v>2506.4999999999995</v>
      </c>
      <c r="AJ17" s="304">
        <f t="shared" si="6"/>
        <v>63</v>
      </c>
      <c r="AK17" s="304">
        <f t="shared" si="7"/>
        <v>13.3</v>
      </c>
      <c r="AL17" s="304">
        <f t="shared" si="8"/>
        <v>968.69999999999959</v>
      </c>
      <c r="AM17" s="304">
        <f t="shared" si="9"/>
        <v>294.59999999999991</v>
      </c>
      <c r="AN17" s="22"/>
      <c r="AO17" s="22"/>
      <c r="AP17" s="22"/>
      <c r="AQ17" s="22"/>
    </row>
    <row r="18" spans="1:43" ht="15.6" customHeight="1" x14ac:dyDescent="0.2">
      <c r="A18" s="307" t="s">
        <v>88</v>
      </c>
      <c r="B18" s="164">
        <v>227.4</v>
      </c>
      <c r="C18" s="164">
        <v>134.19999999999999</v>
      </c>
      <c r="D18" s="308">
        <v>85.9</v>
      </c>
      <c r="E18" s="164">
        <v>198.9</v>
      </c>
      <c r="F18" s="164">
        <v>172.4</v>
      </c>
      <c r="G18" s="164">
        <f>'Milho 2a'!B17</f>
        <v>200.8</v>
      </c>
      <c r="H18" s="164">
        <v>182.4</v>
      </c>
      <c r="I18" s="308">
        <f>'Milho 2a'!C17</f>
        <v>208.4</v>
      </c>
      <c r="J18" s="308">
        <f t="shared" si="0"/>
        <v>14.3</v>
      </c>
      <c r="K18" s="308">
        <f t="shared" si="1"/>
        <v>3.8</v>
      </c>
      <c r="L18" s="308">
        <f t="shared" si="2"/>
        <v>26</v>
      </c>
      <c r="M18" s="308">
        <f t="shared" si="3"/>
        <v>7.5999999999999943</v>
      </c>
      <c r="N18" s="37"/>
      <c r="O18" s="307" t="s">
        <v>88</v>
      </c>
      <c r="P18" s="310">
        <v>3813</v>
      </c>
      <c r="Q18" s="310">
        <v>3867</v>
      </c>
      <c r="R18" s="311">
        <v>1784</v>
      </c>
      <c r="S18" s="310">
        <v>3572</v>
      </c>
      <c r="T18" s="310">
        <v>2172</v>
      </c>
      <c r="U18" s="310">
        <f>'Milho 2a'!E17</f>
        <v>5358</v>
      </c>
      <c r="V18" s="310">
        <v>4019</v>
      </c>
      <c r="W18" s="311">
        <f>'Milho 2a'!F17</f>
        <v>5073</v>
      </c>
      <c r="X18" s="308">
        <f t="shared" si="4"/>
        <v>26.2</v>
      </c>
      <c r="Y18" s="308">
        <f t="shared" si="5"/>
        <v>-5.3</v>
      </c>
      <c r="Z18" s="44"/>
      <c r="AA18" s="307" t="s">
        <v>88</v>
      </c>
      <c r="AB18" s="164">
        <v>867.1</v>
      </c>
      <c r="AC18" s="164">
        <v>519</v>
      </c>
      <c r="AD18" s="308">
        <v>153.19999999999999</v>
      </c>
      <c r="AE18" s="164">
        <v>710.5</v>
      </c>
      <c r="AF18" s="164">
        <v>374.5</v>
      </c>
      <c r="AG18" s="164">
        <f>'Milho 2a'!H17</f>
        <v>1075.9000000000001</v>
      </c>
      <c r="AH18" s="164">
        <v>733.1</v>
      </c>
      <c r="AI18" s="308">
        <f>'Milho 2a'!I17</f>
        <v>1057.2</v>
      </c>
      <c r="AJ18" s="308">
        <f t="shared" si="6"/>
        <v>44.2</v>
      </c>
      <c r="AK18" s="308">
        <f t="shared" si="7"/>
        <v>-1.7</v>
      </c>
      <c r="AL18" s="308">
        <f t="shared" si="8"/>
        <v>324.10000000000002</v>
      </c>
      <c r="AM18" s="308">
        <f t="shared" si="9"/>
        <v>-18.700000000000045</v>
      </c>
      <c r="AN18" s="22"/>
      <c r="AO18" s="22"/>
      <c r="AP18" s="22"/>
      <c r="AQ18" s="22"/>
    </row>
    <row r="19" spans="1:43" ht="15.6" customHeight="1" x14ac:dyDescent="0.2">
      <c r="A19" s="307" t="s">
        <v>89</v>
      </c>
      <c r="B19" s="164">
        <v>33.4</v>
      </c>
      <c r="C19" s="164">
        <v>25.9</v>
      </c>
      <c r="D19" s="308">
        <v>21.5</v>
      </c>
      <c r="E19" s="164">
        <v>49.2</v>
      </c>
      <c r="F19" s="164">
        <v>63.2</v>
      </c>
      <c r="G19" s="164">
        <f>'Milho 2a'!B18</f>
        <v>94.9</v>
      </c>
      <c r="H19" s="164">
        <v>32.1</v>
      </c>
      <c r="I19" s="308">
        <f>'Milho 2a'!C18</f>
        <v>126.7</v>
      </c>
      <c r="J19" s="308">
        <f t="shared" si="0"/>
        <v>294.7</v>
      </c>
      <c r="K19" s="308">
        <f t="shared" si="1"/>
        <v>33.5</v>
      </c>
      <c r="L19" s="308">
        <f t="shared" si="2"/>
        <v>94.6</v>
      </c>
      <c r="M19" s="308">
        <f t="shared" si="3"/>
        <v>31.799999999999997</v>
      </c>
      <c r="N19" s="37"/>
      <c r="O19" s="307" t="s">
        <v>89</v>
      </c>
      <c r="P19" s="310">
        <v>4998</v>
      </c>
      <c r="Q19" s="310">
        <v>4437</v>
      </c>
      <c r="R19" s="311">
        <v>1756</v>
      </c>
      <c r="S19" s="310">
        <v>2363</v>
      </c>
      <c r="T19" s="310">
        <v>1289</v>
      </c>
      <c r="U19" s="310">
        <f>'Milho 2a'!E18</f>
        <v>3009</v>
      </c>
      <c r="V19" s="310">
        <v>4633</v>
      </c>
      <c r="W19" s="311">
        <f>'Milho 2a'!F18</f>
        <v>4079</v>
      </c>
      <c r="X19" s="308">
        <f t="shared" si="4"/>
        <v>-12</v>
      </c>
      <c r="Y19" s="308">
        <f t="shared" si="5"/>
        <v>35.6</v>
      </c>
      <c r="Z19" s="44"/>
      <c r="AA19" s="307" t="s">
        <v>89</v>
      </c>
      <c r="AB19" s="164">
        <v>166.9</v>
      </c>
      <c r="AC19" s="164">
        <v>114.9</v>
      </c>
      <c r="AD19" s="308">
        <v>37.799999999999997</v>
      </c>
      <c r="AE19" s="164">
        <v>116.3</v>
      </c>
      <c r="AF19" s="164">
        <v>81.5</v>
      </c>
      <c r="AG19" s="164">
        <f>'Milho 2a'!H18</f>
        <v>285.60000000000002</v>
      </c>
      <c r="AH19" s="164">
        <v>148.69999999999999</v>
      </c>
      <c r="AI19" s="308">
        <f>'Milho 2a'!I18</f>
        <v>516.79999999999995</v>
      </c>
      <c r="AJ19" s="308">
        <f t="shared" si="6"/>
        <v>247.5</v>
      </c>
      <c r="AK19" s="308">
        <f t="shared" si="7"/>
        <v>81</v>
      </c>
      <c r="AL19" s="308">
        <f t="shared" si="8"/>
        <v>368.09999999999997</v>
      </c>
      <c r="AM19" s="308">
        <f t="shared" si="9"/>
        <v>231.19999999999993</v>
      </c>
      <c r="AN19" s="22"/>
      <c r="AO19" s="22"/>
      <c r="AP19" s="22"/>
      <c r="AQ19" s="22"/>
    </row>
    <row r="20" spans="1:43" ht="15.6" hidden="1" customHeight="1" x14ac:dyDescent="0.2">
      <c r="A20" s="307" t="s">
        <v>90</v>
      </c>
      <c r="B20" s="164">
        <v>0</v>
      </c>
      <c r="C20" s="164">
        <v>0</v>
      </c>
      <c r="D20" s="308">
        <v>0</v>
      </c>
      <c r="E20" s="164">
        <v>0</v>
      </c>
      <c r="F20" s="164">
        <v>0</v>
      </c>
      <c r="G20" s="164">
        <f>'Milho 2a'!B19</f>
        <v>543.9</v>
      </c>
      <c r="H20" s="164">
        <v>519.5</v>
      </c>
      <c r="I20" s="308">
        <f>'Milho 2a'!C19</f>
        <v>560.20000000000005</v>
      </c>
      <c r="J20" s="308">
        <f t="shared" si="0"/>
        <v>7.8</v>
      </c>
      <c r="K20" s="308">
        <f t="shared" si="1"/>
        <v>3</v>
      </c>
      <c r="L20" s="308">
        <f t="shared" si="2"/>
        <v>40.700000000000045</v>
      </c>
      <c r="M20" s="308">
        <f t="shared" si="3"/>
        <v>16.300000000000068</v>
      </c>
      <c r="N20" s="37"/>
      <c r="O20" s="307" t="s">
        <v>90</v>
      </c>
      <c r="P20" s="310">
        <v>0</v>
      </c>
      <c r="Q20" s="310">
        <v>0</v>
      </c>
      <c r="R20" s="311">
        <v>0</v>
      </c>
      <c r="S20" s="310">
        <v>0</v>
      </c>
      <c r="T20" s="310">
        <v>0</v>
      </c>
      <c r="U20" s="310">
        <f>'Milho 2a'!E19</f>
        <v>842</v>
      </c>
      <c r="V20" s="310">
        <v>855</v>
      </c>
      <c r="W20" s="311">
        <f>'Milho 2a'!F19</f>
        <v>906</v>
      </c>
      <c r="X20" s="308">
        <f t="shared" si="4"/>
        <v>6</v>
      </c>
      <c r="Y20" s="308">
        <f t="shared" si="5"/>
        <v>7.6</v>
      </c>
      <c r="Z20" s="44"/>
      <c r="AA20" s="307" t="s">
        <v>90</v>
      </c>
      <c r="AB20" s="164">
        <v>0</v>
      </c>
      <c r="AC20" s="164">
        <v>0</v>
      </c>
      <c r="AD20" s="308">
        <v>0</v>
      </c>
      <c r="AE20" s="164">
        <v>0</v>
      </c>
      <c r="AF20" s="164">
        <v>0</v>
      </c>
      <c r="AG20" s="164">
        <f>'Milho 2a'!H19</f>
        <v>458</v>
      </c>
      <c r="AH20" s="164">
        <v>444.2</v>
      </c>
      <c r="AI20" s="308">
        <f>'Milho 2a'!I19</f>
        <v>507.5</v>
      </c>
      <c r="AJ20" s="308">
        <f t="shared" si="6"/>
        <v>14.3</v>
      </c>
      <c r="AK20" s="308">
        <f t="shared" si="7"/>
        <v>10.8</v>
      </c>
      <c r="AL20" s="308">
        <f t="shared" si="8"/>
        <v>63.300000000000011</v>
      </c>
      <c r="AM20" s="308">
        <f t="shared" si="9"/>
        <v>49.5</v>
      </c>
      <c r="AN20" s="22"/>
      <c r="AO20" s="22"/>
      <c r="AP20" s="22"/>
      <c r="AQ20" s="22"/>
    </row>
    <row r="21" spans="1:43" ht="15.6" hidden="1" customHeight="1" x14ac:dyDescent="0.2">
      <c r="A21" s="307" t="s">
        <v>91</v>
      </c>
      <c r="B21" s="164">
        <v>0</v>
      </c>
      <c r="C21" s="164">
        <v>0</v>
      </c>
      <c r="D21" s="308">
        <v>0</v>
      </c>
      <c r="E21" s="164">
        <v>0</v>
      </c>
      <c r="F21" s="164">
        <v>0</v>
      </c>
      <c r="G21" s="164">
        <f>'Milho 2a'!B20</f>
        <v>52.9</v>
      </c>
      <c r="H21" s="164">
        <v>59.7</v>
      </c>
      <c r="I21" s="308">
        <f>'Milho 2a'!C20</f>
        <v>53.9</v>
      </c>
      <c r="J21" s="308">
        <f t="shared" si="0"/>
        <v>-9.6999999999999993</v>
      </c>
      <c r="K21" s="308">
        <f t="shared" si="1"/>
        <v>1.9</v>
      </c>
      <c r="L21" s="308">
        <f t="shared" si="2"/>
        <v>-5.8000000000000043</v>
      </c>
      <c r="M21" s="308">
        <f t="shared" si="3"/>
        <v>1</v>
      </c>
      <c r="N21" s="37"/>
      <c r="O21" s="307" t="s">
        <v>91</v>
      </c>
      <c r="P21" s="310">
        <v>0</v>
      </c>
      <c r="Q21" s="310">
        <v>0</v>
      </c>
      <c r="R21" s="311">
        <v>0</v>
      </c>
      <c r="S21" s="310">
        <v>0</v>
      </c>
      <c r="T21" s="310">
        <v>0</v>
      </c>
      <c r="U21" s="310">
        <f>'Milho 2a'!E20</f>
        <v>523</v>
      </c>
      <c r="V21" s="310">
        <v>634</v>
      </c>
      <c r="W21" s="311">
        <f>'Milho 2a'!F20</f>
        <v>523</v>
      </c>
      <c r="X21" s="308">
        <f t="shared" si="4"/>
        <v>-17.5</v>
      </c>
      <c r="Y21" s="308">
        <f t="shared" si="5"/>
        <v>0</v>
      </c>
      <c r="Z21" s="44"/>
      <c r="AA21" s="307" t="s">
        <v>91</v>
      </c>
      <c r="AB21" s="164">
        <v>0</v>
      </c>
      <c r="AC21" s="164">
        <v>0</v>
      </c>
      <c r="AD21" s="308">
        <v>0</v>
      </c>
      <c r="AE21" s="164">
        <v>0</v>
      </c>
      <c r="AF21" s="164">
        <v>0</v>
      </c>
      <c r="AG21" s="164">
        <f>'Milho 2a'!H20</f>
        <v>27.7</v>
      </c>
      <c r="AH21" s="164">
        <v>37.799999999999997</v>
      </c>
      <c r="AI21" s="308">
        <f>'Milho 2a'!I20</f>
        <v>28.2</v>
      </c>
      <c r="AJ21" s="308">
        <f t="shared" si="6"/>
        <v>-25.4</v>
      </c>
      <c r="AK21" s="308">
        <f t="shared" si="7"/>
        <v>1.8</v>
      </c>
      <c r="AL21" s="308">
        <f t="shared" si="8"/>
        <v>-9.5999999999999979</v>
      </c>
      <c r="AM21" s="308">
        <f t="shared" si="9"/>
        <v>0.5</v>
      </c>
      <c r="AN21" s="22"/>
      <c r="AO21" s="22"/>
      <c r="AP21" s="22"/>
      <c r="AQ21" s="22"/>
    </row>
    <row r="22" spans="1:43" ht="15.6" hidden="1" customHeight="1" x14ac:dyDescent="0.2">
      <c r="A22" s="307" t="s">
        <v>92</v>
      </c>
      <c r="B22" s="164">
        <v>0</v>
      </c>
      <c r="C22" s="164">
        <v>0</v>
      </c>
      <c r="D22" s="308">
        <v>0</v>
      </c>
      <c r="E22" s="164">
        <v>0</v>
      </c>
      <c r="F22" s="164">
        <v>0</v>
      </c>
      <c r="G22" s="164">
        <f>'Milho 2a'!B21</f>
        <v>96.3</v>
      </c>
      <c r="H22" s="164">
        <v>107.6</v>
      </c>
      <c r="I22" s="308">
        <f>'Milho 2a'!C21</f>
        <v>116.8</v>
      </c>
      <c r="J22" s="308">
        <f t="shared" si="0"/>
        <v>8.6</v>
      </c>
      <c r="K22" s="308">
        <f t="shared" si="1"/>
        <v>21.3</v>
      </c>
      <c r="L22" s="308">
        <f t="shared" si="2"/>
        <v>9.2000000000000028</v>
      </c>
      <c r="M22" s="308">
        <f t="shared" si="3"/>
        <v>20.5</v>
      </c>
      <c r="N22" s="37"/>
      <c r="O22" s="307" t="s">
        <v>92</v>
      </c>
      <c r="P22" s="310">
        <v>0</v>
      </c>
      <c r="Q22" s="310">
        <v>0</v>
      </c>
      <c r="R22" s="311">
        <v>0</v>
      </c>
      <c r="S22" s="310">
        <v>0</v>
      </c>
      <c r="T22" s="310">
        <v>0</v>
      </c>
      <c r="U22" s="310">
        <f>'Milho 2a'!E21</f>
        <v>515</v>
      </c>
      <c r="V22" s="310">
        <v>731</v>
      </c>
      <c r="W22" s="311">
        <f>'Milho 2a'!F21</f>
        <v>810</v>
      </c>
      <c r="X22" s="308">
        <f t="shared" si="4"/>
        <v>10.8</v>
      </c>
      <c r="Y22" s="308">
        <f t="shared" si="5"/>
        <v>57.3</v>
      </c>
      <c r="Z22" s="44"/>
      <c r="AA22" s="307" t="s">
        <v>92</v>
      </c>
      <c r="AB22" s="164">
        <v>0</v>
      </c>
      <c r="AC22" s="164">
        <v>0</v>
      </c>
      <c r="AD22" s="308">
        <v>0</v>
      </c>
      <c r="AE22" s="164">
        <v>0</v>
      </c>
      <c r="AF22" s="164">
        <v>0</v>
      </c>
      <c r="AG22" s="164">
        <f>'Milho 2a'!H21</f>
        <v>49.6</v>
      </c>
      <c r="AH22" s="164">
        <v>78.7</v>
      </c>
      <c r="AI22" s="308">
        <f>'Milho 2a'!I21</f>
        <v>94.6</v>
      </c>
      <c r="AJ22" s="308">
        <f t="shared" si="6"/>
        <v>20.2</v>
      </c>
      <c r="AK22" s="308">
        <f t="shared" si="7"/>
        <v>90.7</v>
      </c>
      <c r="AL22" s="308">
        <f t="shared" si="8"/>
        <v>15.899999999999991</v>
      </c>
      <c r="AM22" s="308">
        <f t="shared" si="9"/>
        <v>44.999999999999993</v>
      </c>
      <c r="AN22" s="22"/>
      <c r="AO22" s="22"/>
      <c r="AP22" s="22"/>
      <c r="AQ22" s="22"/>
    </row>
    <row r="23" spans="1:43" ht="15.6" customHeight="1" x14ac:dyDescent="0.2">
      <c r="A23" s="307" t="s">
        <v>93</v>
      </c>
      <c r="B23" s="164">
        <v>0</v>
      </c>
      <c r="C23" s="164">
        <v>0</v>
      </c>
      <c r="D23" s="308">
        <v>0</v>
      </c>
      <c r="E23" s="164">
        <v>73.900000000000006</v>
      </c>
      <c r="F23" s="164">
        <v>79.7</v>
      </c>
      <c r="G23" s="164">
        <f>'Milho 2a'!B22</f>
        <v>140.19999999999999</v>
      </c>
      <c r="H23" s="164">
        <v>139.80000000000001</v>
      </c>
      <c r="I23" s="308">
        <f>'Milho 2a'!C22</f>
        <v>145.19999999999999</v>
      </c>
      <c r="J23" s="308">
        <f t="shared" si="0"/>
        <v>3.9</v>
      </c>
      <c r="K23" s="308">
        <f t="shared" si="1"/>
        <v>3.6</v>
      </c>
      <c r="L23" s="308">
        <f t="shared" si="2"/>
        <v>5.3999999999999773</v>
      </c>
      <c r="M23" s="308">
        <f t="shared" si="3"/>
        <v>5</v>
      </c>
      <c r="N23" s="37"/>
      <c r="O23" s="307" t="s">
        <v>93</v>
      </c>
      <c r="P23" s="310">
        <v>0</v>
      </c>
      <c r="Q23" s="310">
        <v>0</v>
      </c>
      <c r="R23" s="311">
        <v>0</v>
      </c>
      <c r="S23" s="310">
        <v>654</v>
      </c>
      <c r="T23" s="310">
        <v>600</v>
      </c>
      <c r="U23" s="310">
        <f>'Milho 2a'!E22</f>
        <v>450</v>
      </c>
      <c r="V23" s="310">
        <v>682</v>
      </c>
      <c r="W23" s="311">
        <f>'Milho 2a'!F22</f>
        <v>470</v>
      </c>
      <c r="X23" s="308">
        <f t="shared" si="4"/>
        <v>-31.1</v>
      </c>
      <c r="Y23" s="308">
        <f t="shared" si="5"/>
        <v>4.4000000000000004</v>
      </c>
      <c r="Z23" s="44"/>
      <c r="AA23" s="307" t="s">
        <v>93</v>
      </c>
      <c r="AB23" s="164">
        <v>0</v>
      </c>
      <c r="AC23" s="164">
        <v>0</v>
      </c>
      <c r="AD23" s="308">
        <v>0</v>
      </c>
      <c r="AE23" s="164">
        <v>48.3</v>
      </c>
      <c r="AF23" s="164">
        <v>47.8</v>
      </c>
      <c r="AG23" s="164">
        <f>'Milho 2a'!H22</f>
        <v>63.1</v>
      </c>
      <c r="AH23" s="164">
        <v>95.3</v>
      </c>
      <c r="AI23" s="308">
        <f>'Milho 2a'!I22</f>
        <v>68.2</v>
      </c>
      <c r="AJ23" s="308">
        <f t="shared" si="6"/>
        <v>-28.4</v>
      </c>
      <c r="AK23" s="308">
        <f t="shared" si="7"/>
        <v>8.1</v>
      </c>
      <c r="AL23" s="308">
        <f t="shared" si="8"/>
        <v>-27.099999999999994</v>
      </c>
      <c r="AM23" s="308">
        <f t="shared" si="9"/>
        <v>5.1000000000000014</v>
      </c>
      <c r="AN23" s="22"/>
      <c r="AO23" s="22"/>
      <c r="AP23" s="22"/>
      <c r="AQ23" s="22"/>
    </row>
    <row r="24" spans="1:43" ht="15.6" customHeight="1" x14ac:dyDescent="0.2">
      <c r="A24" s="307" t="s">
        <v>94</v>
      </c>
      <c r="B24" s="164">
        <v>31</v>
      </c>
      <c r="C24" s="164">
        <v>30.1</v>
      </c>
      <c r="D24" s="308">
        <v>28.3</v>
      </c>
      <c r="E24" s="164">
        <v>37.200000000000003</v>
      </c>
      <c r="F24" s="164">
        <v>26.2</v>
      </c>
      <c r="G24" s="164">
        <f>'Milho 2a'!B23</f>
        <v>0</v>
      </c>
      <c r="H24" s="164">
        <v>0</v>
      </c>
      <c r="I24" s="308">
        <f>'Milho 2a'!C23</f>
        <v>0</v>
      </c>
      <c r="J24" s="308">
        <f t="shared" si="0"/>
        <v>0</v>
      </c>
      <c r="K24" s="308">
        <f t="shared" si="1"/>
        <v>0</v>
      </c>
      <c r="L24" s="308">
        <f t="shared" si="2"/>
        <v>0</v>
      </c>
      <c r="M24" s="308">
        <f t="shared" si="3"/>
        <v>0</v>
      </c>
      <c r="N24" s="37"/>
      <c r="O24" s="307" t="s">
        <v>94</v>
      </c>
      <c r="P24" s="310">
        <v>887</v>
      </c>
      <c r="Q24" s="310">
        <v>1007</v>
      </c>
      <c r="R24" s="311">
        <v>674</v>
      </c>
      <c r="S24" s="310">
        <v>674</v>
      </c>
      <c r="T24" s="310">
        <v>1091</v>
      </c>
      <c r="U24" s="310">
        <f>'Milho 2a'!E23</f>
        <v>0</v>
      </c>
      <c r="V24" s="310">
        <v>0</v>
      </c>
      <c r="W24" s="311">
        <f>'Milho 2a'!F23</f>
        <v>0</v>
      </c>
      <c r="X24" s="308">
        <f t="shared" si="4"/>
        <v>0</v>
      </c>
      <c r="Y24" s="308">
        <f t="shared" si="5"/>
        <v>0</v>
      </c>
      <c r="Z24" s="44"/>
      <c r="AA24" s="307" t="s">
        <v>94</v>
      </c>
      <c r="AB24" s="164">
        <v>27.5</v>
      </c>
      <c r="AC24" s="164">
        <v>30.3</v>
      </c>
      <c r="AD24" s="308">
        <v>19.100000000000001</v>
      </c>
      <c r="AE24" s="164">
        <v>25.1</v>
      </c>
      <c r="AF24" s="164">
        <v>28.6</v>
      </c>
      <c r="AG24" s="164">
        <f>'Milho 2a'!H23</f>
        <v>0</v>
      </c>
      <c r="AH24" s="164">
        <v>0</v>
      </c>
      <c r="AI24" s="308">
        <f>'Milho 2a'!I23</f>
        <v>0</v>
      </c>
      <c r="AJ24" s="308">
        <f t="shared" si="6"/>
        <v>0</v>
      </c>
      <c r="AK24" s="308">
        <f t="shared" si="7"/>
        <v>0</v>
      </c>
      <c r="AL24" s="308">
        <f t="shared" si="8"/>
        <v>0</v>
      </c>
      <c r="AM24" s="308">
        <f t="shared" si="9"/>
        <v>0</v>
      </c>
      <c r="AN24" s="22"/>
      <c r="AO24" s="22"/>
      <c r="AP24" s="22"/>
      <c r="AQ24" s="22"/>
    </row>
    <row r="25" spans="1:43" ht="15.6" customHeight="1" x14ac:dyDescent="0.2">
      <c r="A25" s="307" t="s">
        <v>95</v>
      </c>
      <c r="B25" s="164">
        <v>226.6</v>
      </c>
      <c r="C25" s="164">
        <v>176.2</v>
      </c>
      <c r="D25" s="308">
        <v>177</v>
      </c>
      <c r="E25" s="164">
        <v>172</v>
      </c>
      <c r="F25" s="164">
        <v>143</v>
      </c>
      <c r="G25" s="164">
        <f>'Milho 2a'!B24</f>
        <v>0</v>
      </c>
      <c r="H25" s="164">
        <v>0</v>
      </c>
      <c r="I25" s="308">
        <f>'Milho 2a'!C24</f>
        <v>0</v>
      </c>
      <c r="J25" s="308">
        <f t="shared" si="0"/>
        <v>0</v>
      </c>
      <c r="K25" s="308">
        <f t="shared" si="1"/>
        <v>0</v>
      </c>
      <c r="L25" s="308">
        <f t="shared" si="2"/>
        <v>0</v>
      </c>
      <c r="M25" s="308">
        <f t="shared" si="3"/>
        <v>0</v>
      </c>
      <c r="N25" s="37"/>
      <c r="O25" s="307" t="s">
        <v>95</v>
      </c>
      <c r="P25" s="310">
        <v>4670</v>
      </c>
      <c r="Q25" s="310">
        <v>3794</v>
      </c>
      <c r="R25" s="311">
        <v>795</v>
      </c>
      <c r="S25" s="310">
        <v>4721</v>
      </c>
      <c r="T25" s="310">
        <v>808</v>
      </c>
      <c r="U25" s="310">
        <f>'Milho 2a'!E24</f>
        <v>0</v>
      </c>
      <c r="V25" s="310">
        <v>0</v>
      </c>
      <c r="W25" s="311">
        <f>'Milho 2a'!F24</f>
        <v>0</v>
      </c>
      <c r="X25" s="308">
        <f t="shared" si="4"/>
        <v>0</v>
      </c>
      <c r="Y25" s="308">
        <f t="shared" si="5"/>
        <v>0</v>
      </c>
      <c r="Z25" s="44"/>
      <c r="AA25" s="307" t="s">
        <v>95</v>
      </c>
      <c r="AB25" s="164">
        <v>1058.2</v>
      </c>
      <c r="AC25" s="164">
        <v>668.5</v>
      </c>
      <c r="AD25" s="308">
        <v>140.69999999999999</v>
      </c>
      <c r="AE25" s="164">
        <v>812</v>
      </c>
      <c r="AF25" s="164">
        <v>115.5</v>
      </c>
      <c r="AG25" s="164">
        <f>'Milho 2a'!H24</f>
        <v>0</v>
      </c>
      <c r="AH25" s="164">
        <v>0</v>
      </c>
      <c r="AI25" s="308">
        <f>'Milho 2a'!I24</f>
        <v>0</v>
      </c>
      <c r="AJ25" s="308">
        <f t="shared" si="6"/>
        <v>0</v>
      </c>
      <c r="AK25" s="308">
        <f t="shared" si="7"/>
        <v>0</v>
      </c>
      <c r="AL25" s="308">
        <f t="shared" si="8"/>
        <v>0</v>
      </c>
      <c r="AM25" s="308">
        <f t="shared" si="9"/>
        <v>0</v>
      </c>
      <c r="AN25" s="22"/>
      <c r="AO25" s="22"/>
      <c r="AP25" s="22"/>
      <c r="AQ25" s="22"/>
    </row>
    <row r="26" spans="1:43" ht="15.6" customHeight="1" x14ac:dyDescent="0.2">
      <c r="A26" s="307" t="s">
        <v>96</v>
      </c>
      <c r="B26" s="164">
        <v>268</v>
      </c>
      <c r="C26" s="164">
        <v>252.5</v>
      </c>
      <c r="D26" s="308">
        <v>247.3</v>
      </c>
      <c r="E26" s="164">
        <v>265.10000000000002</v>
      </c>
      <c r="F26" s="164">
        <v>230.9</v>
      </c>
      <c r="G26" s="164">
        <f>'Milho 2a'!B25</f>
        <v>60</v>
      </c>
      <c r="H26" s="164">
        <v>0</v>
      </c>
      <c r="I26" s="308">
        <f>'Milho 2a'!C25</f>
        <v>60</v>
      </c>
      <c r="J26" s="308">
        <f t="shared" si="0"/>
        <v>0</v>
      </c>
      <c r="K26" s="308">
        <f t="shared" si="1"/>
        <v>0</v>
      </c>
      <c r="L26" s="308">
        <f t="shared" si="2"/>
        <v>60</v>
      </c>
      <c r="M26" s="308">
        <f t="shared" si="3"/>
        <v>0</v>
      </c>
      <c r="N26" s="37"/>
      <c r="O26" s="307" t="s">
        <v>96</v>
      </c>
      <c r="P26" s="310">
        <v>2630</v>
      </c>
      <c r="Q26" s="310">
        <v>1812</v>
      </c>
      <c r="R26" s="311">
        <v>881</v>
      </c>
      <c r="S26" s="310">
        <v>1918</v>
      </c>
      <c r="T26" s="310">
        <v>875</v>
      </c>
      <c r="U26" s="310">
        <f>'Milho 2a'!E25</f>
        <v>4200</v>
      </c>
      <c r="V26" s="310">
        <v>0</v>
      </c>
      <c r="W26" s="311">
        <f>'Milho 2a'!F25</f>
        <v>3900</v>
      </c>
      <c r="X26" s="308">
        <f t="shared" si="4"/>
        <v>0</v>
      </c>
      <c r="Y26" s="308">
        <f t="shared" si="5"/>
        <v>-7.1</v>
      </c>
      <c r="Z26" s="44"/>
      <c r="AA26" s="307" t="s">
        <v>96</v>
      </c>
      <c r="AB26" s="164">
        <v>704.8</v>
      </c>
      <c r="AC26" s="164">
        <v>457.5</v>
      </c>
      <c r="AD26" s="308">
        <v>217.9</v>
      </c>
      <c r="AE26" s="164">
        <v>508.5</v>
      </c>
      <c r="AF26" s="164">
        <v>202</v>
      </c>
      <c r="AG26" s="164">
        <f>'Milho 2a'!H25</f>
        <v>252</v>
      </c>
      <c r="AH26" s="164">
        <v>0</v>
      </c>
      <c r="AI26" s="308">
        <f>'Milho 2a'!I25</f>
        <v>234</v>
      </c>
      <c r="AJ26" s="308">
        <f t="shared" si="6"/>
        <v>0</v>
      </c>
      <c r="AK26" s="308">
        <f t="shared" si="7"/>
        <v>-7.1</v>
      </c>
      <c r="AL26" s="308">
        <f t="shared" si="8"/>
        <v>234</v>
      </c>
      <c r="AM26" s="308">
        <f t="shared" si="9"/>
        <v>-18</v>
      </c>
      <c r="AN26" s="22"/>
      <c r="AO26" s="22"/>
      <c r="AP26" s="22"/>
      <c r="AQ26" s="22"/>
    </row>
    <row r="27" spans="1:43" ht="15.6" customHeight="1" x14ac:dyDescent="0.2">
      <c r="A27" s="303" t="s">
        <v>97</v>
      </c>
      <c r="B27" s="304">
        <v>5780</v>
      </c>
      <c r="C27" s="304">
        <v>6118.6</v>
      </c>
      <c r="D27" s="304">
        <v>6747.1</v>
      </c>
      <c r="E27" s="304">
        <v>7664.7</v>
      </c>
      <c r="F27" s="304">
        <v>7457.4</v>
      </c>
      <c r="G27" s="304">
        <f>'Milho 2a'!B26</f>
        <v>9641</v>
      </c>
      <c r="H27" s="304">
        <v>8926.2000000000007</v>
      </c>
      <c r="I27" s="304">
        <f>'Milho 2a'!C26</f>
        <v>10430.4</v>
      </c>
      <c r="J27" s="304">
        <f t="shared" si="0"/>
        <v>16.899999999999999</v>
      </c>
      <c r="K27" s="304">
        <f t="shared" si="1"/>
        <v>8.1999999999999993</v>
      </c>
      <c r="L27" s="304">
        <f t="shared" si="2"/>
        <v>1504.1999999999989</v>
      </c>
      <c r="M27" s="304">
        <f t="shared" si="3"/>
        <v>789.39999999999964</v>
      </c>
      <c r="N27" s="305"/>
      <c r="O27" s="303" t="s">
        <v>97</v>
      </c>
      <c r="P27" s="306">
        <v>5513.6592389999996</v>
      </c>
      <c r="Q27" s="306">
        <v>6059.5678420000004</v>
      </c>
      <c r="R27" s="306">
        <v>3823.6486639999998</v>
      </c>
      <c r="S27" s="306">
        <v>6008.4102970000004</v>
      </c>
      <c r="T27" s="306">
        <v>5252.5293000000001</v>
      </c>
      <c r="U27" s="306">
        <f>'Milho 2a'!E26</f>
        <v>4777.577585312727</v>
      </c>
      <c r="V27" s="306">
        <v>6090.5150899999999</v>
      </c>
      <c r="W27" s="306">
        <f>'Milho 2a'!F26</f>
        <v>5815.1313180702564</v>
      </c>
      <c r="X27" s="304">
        <f t="shared" si="4"/>
        <v>-4.5</v>
      </c>
      <c r="Y27" s="304">
        <f t="shared" si="5"/>
        <v>21.7</v>
      </c>
      <c r="Z27" s="193"/>
      <c r="AA27" s="303" t="s">
        <v>97</v>
      </c>
      <c r="AB27" s="304">
        <v>31869</v>
      </c>
      <c r="AC27" s="304">
        <v>37076.1</v>
      </c>
      <c r="AD27" s="304">
        <v>25798.5</v>
      </c>
      <c r="AE27" s="304">
        <v>46052.7</v>
      </c>
      <c r="AF27" s="304">
        <v>39170.199999999997</v>
      </c>
      <c r="AG27" s="304">
        <f>'Milho 2a'!H26</f>
        <v>46060.6</v>
      </c>
      <c r="AH27" s="304">
        <v>54365.2</v>
      </c>
      <c r="AI27" s="304">
        <f>'Milho 2a'!I26</f>
        <v>60654.1</v>
      </c>
      <c r="AJ27" s="304">
        <f t="shared" si="6"/>
        <v>11.6</v>
      </c>
      <c r="AK27" s="304">
        <f t="shared" si="7"/>
        <v>31.7</v>
      </c>
      <c r="AL27" s="304">
        <f t="shared" si="8"/>
        <v>6288.9000000000015</v>
      </c>
      <c r="AM27" s="304">
        <f t="shared" si="9"/>
        <v>14593.5</v>
      </c>
      <c r="AN27" s="22"/>
      <c r="AO27" s="22"/>
      <c r="AP27" s="22"/>
      <c r="AQ27" s="22"/>
    </row>
    <row r="28" spans="1:43" ht="15.6" customHeight="1" x14ac:dyDescent="0.2">
      <c r="A28" s="307" t="s">
        <v>98</v>
      </c>
      <c r="B28" s="164">
        <v>3230.2</v>
      </c>
      <c r="C28" s="164">
        <v>3352.9</v>
      </c>
      <c r="D28" s="308">
        <v>3769</v>
      </c>
      <c r="E28" s="164">
        <v>4605.7</v>
      </c>
      <c r="F28" s="164">
        <v>4471.2</v>
      </c>
      <c r="G28" s="164">
        <f>'Milho 2a'!B27</f>
        <v>5832.1</v>
      </c>
      <c r="H28" s="164">
        <v>5414.4</v>
      </c>
      <c r="I28" s="308">
        <f>'Milho 2a'!C27</f>
        <v>6485.3</v>
      </c>
      <c r="J28" s="308">
        <f t="shared" si="0"/>
        <v>19.8</v>
      </c>
      <c r="K28" s="308">
        <f t="shared" si="1"/>
        <v>11.2</v>
      </c>
      <c r="L28" s="308">
        <f t="shared" si="2"/>
        <v>1070.9000000000005</v>
      </c>
      <c r="M28" s="308">
        <f t="shared" si="3"/>
        <v>653.19999999999982</v>
      </c>
      <c r="N28" s="309"/>
      <c r="O28" s="307" t="s">
        <v>98</v>
      </c>
      <c r="P28" s="310">
        <v>5457</v>
      </c>
      <c r="Q28" s="310">
        <v>6056</v>
      </c>
      <c r="R28" s="311">
        <v>3999</v>
      </c>
      <c r="S28" s="310">
        <v>6212</v>
      </c>
      <c r="T28" s="310">
        <v>5860</v>
      </c>
      <c r="U28" s="310">
        <f>'Milho 2a'!E27</f>
        <v>5625</v>
      </c>
      <c r="V28" s="310">
        <v>6339</v>
      </c>
      <c r="W28" s="311">
        <f>'Milho 2a'!F27</f>
        <v>6169</v>
      </c>
      <c r="X28" s="308">
        <f t="shared" si="4"/>
        <v>-2.7</v>
      </c>
      <c r="Y28" s="308">
        <f t="shared" si="5"/>
        <v>9.6999999999999993</v>
      </c>
      <c r="Z28" s="44"/>
      <c r="AA28" s="307" t="s">
        <v>98</v>
      </c>
      <c r="AB28" s="164">
        <v>17627.2</v>
      </c>
      <c r="AC28" s="164">
        <v>20305.2</v>
      </c>
      <c r="AD28" s="308">
        <v>15072.2</v>
      </c>
      <c r="AE28" s="164">
        <v>28610.6</v>
      </c>
      <c r="AF28" s="164">
        <v>26201.200000000001</v>
      </c>
      <c r="AG28" s="164">
        <f>'Milho 2a'!H27</f>
        <v>32805.599999999999</v>
      </c>
      <c r="AH28" s="164">
        <v>34321.9</v>
      </c>
      <c r="AI28" s="308">
        <f>'Milho 2a'!I27</f>
        <v>40007.800000000003</v>
      </c>
      <c r="AJ28" s="308">
        <f t="shared" si="6"/>
        <v>16.600000000000001</v>
      </c>
      <c r="AK28" s="308">
        <f t="shared" si="7"/>
        <v>22</v>
      </c>
      <c r="AL28" s="308">
        <f t="shared" si="8"/>
        <v>5685.9000000000015</v>
      </c>
      <c r="AM28" s="308">
        <f t="shared" si="9"/>
        <v>7202.2000000000044</v>
      </c>
      <c r="AN28" s="22"/>
      <c r="AO28" s="22"/>
      <c r="AP28" s="22"/>
      <c r="AQ28" s="22"/>
    </row>
    <row r="29" spans="1:43" ht="15.6" customHeight="1" x14ac:dyDescent="0.2">
      <c r="A29" s="307" t="s">
        <v>99</v>
      </c>
      <c r="B29" s="164">
        <v>1547.5</v>
      </c>
      <c r="C29" s="164">
        <v>1615</v>
      </c>
      <c r="D29" s="308">
        <v>1665</v>
      </c>
      <c r="E29" s="164">
        <v>1759.9</v>
      </c>
      <c r="F29" s="164">
        <v>1720</v>
      </c>
      <c r="G29" s="164">
        <f>'Milho 2a'!B28</f>
        <v>2114.1999999999998</v>
      </c>
      <c r="H29" s="164">
        <v>1840</v>
      </c>
      <c r="I29" s="308">
        <f>'Milho 2a'!C28</f>
        <v>2160.6999999999998</v>
      </c>
      <c r="J29" s="308">
        <f t="shared" si="0"/>
        <v>17.399999999999999</v>
      </c>
      <c r="K29" s="308">
        <f t="shared" si="1"/>
        <v>2.2000000000000002</v>
      </c>
      <c r="L29" s="308">
        <f t="shared" si="2"/>
        <v>320.69999999999982</v>
      </c>
      <c r="M29" s="308">
        <f t="shared" si="3"/>
        <v>46.5</v>
      </c>
      <c r="N29" s="309"/>
      <c r="O29" s="307" t="s">
        <v>99</v>
      </c>
      <c r="P29" s="310">
        <v>5140</v>
      </c>
      <c r="Q29" s="310">
        <v>5640</v>
      </c>
      <c r="R29" s="311">
        <v>3679</v>
      </c>
      <c r="S29" s="310">
        <v>5460</v>
      </c>
      <c r="T29" s="310">
        <v>3685</v>
      </c>
      <c r="U29" s="310">
        <f>'Milho 2a'!E28</f>
        <v>2980</v>
      </c>
      <c r="V29" s="310">
        <v>5049</v>
      </c>
      <c r="W29" s="311">
        <f>'Milho 2a'!F28</f>
        <v>5100</v>
      </c>
      <c r="X29" s="308">
        <f t="shared" si="4"/>
        <v>1</v>
      </c>
      <c r="Y29" s="308">
        <f t="shared" si="5"/>
        <v>71.099999999999994</v>
      </c>
      <c r="Z29" s="44"/>
      <c r="AA29" s="307" t="s">
        <v>99</v>
      </c>
      <c r="AB29" s="164">
        <v>7954.2</v>
      </c>
      <c r="AC29" s="164">
        <v>9108.6</v>
      </c>
      <c r="AD29" s="308">
        <v>6125.5</v>
      </c>
      <c r="AE29" s="164">
        <v>9609.1</v>
      </c>
      <c r="AF29" s="164">
        <v>6338.2</v>
      </c>
      <c r="AG29" s="164">
        <f>'Milho 2a'!H28</f>
        <v>6300.3</v>
      </c>
      <c r="AH29" s="164">
        <v>9290.2000000000007</v>
      </c>
      <c r="AI29" s="308">
        <f>'Milho 2a'!I28</f>
        <v>11019.6</v>
      </c>
      <c r="AJ29" s="308">
        <f t="shared" si="6"/>
        <v>18.600000000000001</v>
      </c>
      <c r="AK29" s="308">
        <f t="shared" si="7"/>
        <v>74.900000000000006</v>
      </c>
      <c r="AL29" s="308">
        <f t="shared" si="8"/>
        <v>1729.3999999999996</v>
      </c>
      <c r="AM29" s="308">
        <f t="shared" si="9"/>
        <v>4719.3</v>
      </c>
      <c r="AN29" s="22"/>
      <c r="AO29" s="22"/>
      <c r="AP29" s="22"/>
      <c r="AQ29" s="22"/>
    </row>
    <row r="30" spans="1:43" ht="15.6" customHeight="1" x14ac:dyDescent="0.2">
      <c r="A30" s="307" t="s">
        <v>100</v>
      </c>
      <c r="B30" s="164">
        <v>952.3</v>
      </c>
      <c r="C30" s="164">
        <v>1112.3</v>
      </c>
      <c r="D30" s="308">
        <v>1274.7</v>
      </c>
      <c r="E30" s="164">
        <v>1260.7</v>
      </c>
      <c r="F30" s="164">
        <v>1230.4000000000001</v>
      </c>
      <c r="G30" s="164">
        <f>'Milho 2a'!B29</f>
        <v>1656.6</v>
      </c>
      <c r="H30" s="164">
        <v>1633.7</v>
      </c>
      <c r="I30" s="308">
        <f>'Milho 2a'!C29</f>
        <v>1739.4</v>
      </c>
      <c r="J30" s="308">
        <f t="shared" si="0"/>
        <v>6.5</v>
      </c>
      <c r="K30" s="308">
        <f t="shared" si="1"/>
        <v>5</v>
      </c>
      <c r="L30" s="308">
        <f t="shared" si="2"/>
        <v>105.70000000000005</v>
      </c>
      <c r="M30" s="308">
        <f t="shared" si="3"/>
        <v>82.800000000000182</v>
      </c>
      <c r="N30" s="309"/>
      <c r="O30" s="307" t="s">
        <v>100</v>
      </c>
      <c r="P30" s="310">
        <v>6130</v>
      </c>
      <c r="Q30" s="310">
        <v>6578</v>
      </c>
      <c r="R30" s="311">
        <v>3537</v>
      </c>
      <c r="S30" s="310">
        <v>6000</v>
      </c>
      <c r="T30" s="310">
        <v>5200</v>
      </c>
      <c r="U30" s="310">
        <f>'Milho 2a'!E29</f>
        <v>4100</v>
      </c>
      <c r="V30" s="310">
        <v>6411</v>
      </c>
      <c r="W30" s="311">
        <f>'Milho 2a'!F29</f>
        <v>5400</v>
      </c>
      <c r="X30" s="308">
        <f t="shared" si="4"/>
        <v>-15.8</v>
      </c>
      <c r="Y30" s="308">
        <f t="shared" si="5"/>
        <v>31.7</v>
      </c>
      <c r="Z30" s="44"/>
      <c r="AA30" s="307" t="s">
        <v>100</v>
      </c>
      <c r="AB30" s="164">
        <v>5837.6</v>
      </c>
      <c r="AC30" s="164">
        <v>7316.7</v>
      </c>
      <c r="AD30" s="308">
        <v>4508.6000000000004</v>
      </c>
      <c r="AE30" s="164">
        <v>7564.2</v>
      </c>
      <c r="AF30" s="164">
        <v>6398.1</v>
      </c>
      <c r="AG30" s="164">
        <f>'Milho 2a'!H29</f>
        <v>6792.1</v>
      </c>
      <c r="AH30" s="164">
        <v>10473.700000000001</v>
      </c>
      <c r="AI30" s="308">
        <f>'Milho 2a'!I29</f>
        <v>9392.7999999999993</v>
      </c>
      <c r="AJ30" s="308">
        <f t="shared" si="6"/>
        <v>-10.3</v>
      </c>
      <c r="AK30" s="308">
        <f t="shared" si="7"/>
        <v>38.299999999999997</v>
      </c>
      <c r="AL30" s="308">
        <f t="shared" si="8"/>
        <v>-1080.9000000000015</v>
      </c>
      <c r="AM30" s="308">
        <f t="shared" si="9"/>
        <v>2600.6999999999989</v>
      </c>
      <c r="AN30" s="22"/>
      <c r="AO30" s="22"/>
      <c r="AP30" s="22"/>
      <c r="AQ30" s="22"/>
    </row>
    <row r="31" spans="1:43" ht="15.6" customHeight="1" x14ac:dyDescent="0.2">
      <c r="A31" s="307" t="s">
        <v>101</v>
      </c>
      <c r="B31" s="164">
        <v>50</v>
      </c>
      <c r="C31" s="164">
        <v>38.4</v>
      </c>
      <c r="D31" s="308">
        <v>38.4</v>
      </c>
      <c r="E31" s="164">
        <v>38.4</v>
      </c>
      <c r="F31" s="164">
        <v>35.799999999999997</v>
      </c>
      <c r="G31" s="164">
        <f>'Milho 2a'!B30</f>
        <v>38.1</v>
      </c>
      <c r="H31" s="164">
        <v>38.1</v>
      </c>
      <c r="I31" s="308">
        <f>'Milho 2a'!C30</f>
        <v>45</v>
      </c>
      <c r="J31" s="308">
        <f t="shared" si="0"/>
        <v>18.100000000000001</v>
      </c>
      <c r="K31" s="308">
        <f t="shared" si="1"/>
        <v>18.100000000000001</v>
      </c>
      <c r="L31" s="308">
        <f t="shared" si="2"/>
        <v>6.8999999999999986</v>
      </c>
      <c r="M31" s="308">
        <f t="shared" si="3"/>
        <v>6.8999999999999986</v>
      </c>
      <c r="N31" s="309"/>
      <c r="O31" s="307" t="s">
        <v>101</v>
      </c>
      <c r="P31" s="310">
        <v>9000</v>
      </c>
      <c r="Q31" s="310">
        <v>9000</v>
      </c>
      <c r="R31" s="311">
        <v>2400</v>
      </c>
      <c r="S31" s="310">
        <v>7000</v>
      </c>
      <c r="T31" s="310">
        <v>6500</v>
      </c>
      <c r="U31" s="310">
        <f>'Milho 2a'!E30</f>
        <v>4270</v>
      </c>
      <c r="V31" s="310">
        <v>7335</v>
      </c>
      <c r="W31" s="311">
        <f>'Milho 2a'!F30</f>
        <v>5200</v>
      </c>
      <c r="X31" s="308">
        <f t="shared" si="4"/>
        <v>-29.1</v>
      </c>
      <c r="Y31" s="308">
        <f t="shared" si="5"/>
        <v>21.8</v>
      </c>
      <c r="Z31" s="44"/>
      <c r="AA31" s="307" t="s">
        <v>101</v>
      </c>
      <c r="AB31" s="164">
        <v>450</v>
      </c>
      <c r="AC31" s="164">
        <v>345.6</v>
      </c>
      <c r="AD31" s="308">
        <v>92.2</v>
      </c>
      <c r="AE31" s="164">
        <v>268.8</v>
      </c>
      <c r="AF31" s="164">
        <v>232.7</v>
      </c>
      <c r="AG31" s="164">
        <f>'Milho 2a'!H30</f>
        <v>162.69999999999999</v>
      </c>
      <c r="AH31" s="164">
        <v>279.5</v>
      </c>
      <c r="AI31" s="308">
        <f>'Milho 2a'!I30</f>
        <v>234</v>
      </c>
      <c r="AJ31" s="308">
        <f t="shared" si="6"/>
        <v>-16.3</v>
      </c>
      <c r="AK31" s="308">
        <f t="shared" si="7"/>
        <v>43.8</v>
      </c>
      <c r="AL31" s="308">
        <f t="shared" si="8"/>
        <v>-45.5</v>
      </c>
      <c r="AM31" s="308">
        <f t="shared" si="9"/>
        <v>71.300000000000011</v>
      </c>
      <c r="AN31" s="22"/>
      <c r="AO31" s="22"/>
      <c r="AP31" s="22"/>
      <c r="AQ31" s="22"/>
    </row>
    <row r="32" spans="1:43" ht="15.6" customHeight="1" x14ac:dyDescent="0.2">
      <c r="A32" s="303" t="s">
        <v>102</v>
      </c>
      <c r="B32" s="304">
        <v>554.5</v>
      </c>
      <c r="C32" s="304">
        <v>625.29999999999995</v>
      </c>
      <c r="D32" s="304">
        <v>814.3</v>
      </c>
      <c r="E32" s="304">
        <v>837.7</v>
      </c>
      <c r="F32" s="304">
        <v>875</v>
      </c>
      <c r="G32" s="304">
        <f>'Milho 2a'!B31</f>
        <v>1045.4000000000001</v>
      </c>
      <c r="H32" s="304">
        <v>981.6</v>
      </c>
      <c r="I32" s="304">
        <f>'Milho 2a'!C31</f>
        <v>1152.2</v>
      </c>
      <c r="J32" s="304">
        <f t="shared" si="0"/>
        <v>17.399999999999999</v>
      </c>
      <c r="K32" s="304">
        <f t="shared" si="1"/>
        <v>10.199999999999999</v>
      </c>
      <c r="L32" s="304">
        <f t="shared" si="2"/>
        <v>170.60000000000002</v>
      </c>
      <c r="M32" s="304">
        <f t="shared" si="3"/>
        <v>106.79999999999995</v>
      </c>
      <c r="N32" s="305"/>
      <c r="O32" s="303" t="s">
        <v>102</v>
      </c>
      <c r="P32" s="306">
        <v>4810.4319210000003</v>
      </c>
      <c r="Q32" s="306">
        <v>5212.0214299999998</v>
      </c>
      <c r="R32" s="306">
        <v>2793.0997179999999</v>
      </c>
      <c r="S32" s="306">
        <v>5081.0488240000004</v>
      </c>
      <c r="T32" s="306">
        <v>3912.2484570000001</v>
      </c>
      <c r="U32" s="306">
        <f>'Milho 2a'!E31</f>
        <v>3251.2502391429116</v>
      </c>
      <c r="V32" s="306">
        <v>5758.6837820000001</v>
      </c>
      <c r="W32" s="306">
        <f>'Milho 2a'!F31</f>
        <v>4649.2076028467282</v>
      </c>
      <c r="X32" s="304">
        <f t="shared" si="4"/>
        <v>-19.3</v>
      </c>
      <c r="Y32" s="304">
        <f t="shared" si="5"/>
        <v>43</v>
      </c>
      <c r="Z32" s="193"/>
      <c r="AA32" s="303" t="s">
        <v>102</v>
      </c>
      <c r="AB32" s="304">
        <v>2667.4</v>
      </c>
      <c r="AC32" s="304">
        <v>3259.1</v>
      </c>
      <c r="AD32" s="304">
        <v>2274.5</v>
      </c>
      <c r="AE32" s="304">
        <v>4256.3</v>
      </c>
      <c r="AF32" s="304">
        <v>3423.3</v>
      </c>
      <c r="AG32" s="304">
        <f>'Milho 2a'!H31</f>
        <v>3398.8</v>
      </c>
      <c r="AH32" s="304">
        <v>5652.7</v>
      </c>
      <c r="AI32" s="304">
        <f>'Milho 2a'!I31</f>
        <v>5356.8</v>
      </c>
      <c r="AJ32" s="304">
        <f t="shared" si="6"/>
        <v>-5.2</v>
      </c>
      <c r="AK32" s="304">
        <f t="shared" si="7"/>
        <v>57.6</v>
      </c>
      <c r="AL32" s="304">
        <f t="shared" si="8"/>
        <v>-295.89999999999964</v>
      </c>
      <c r="AM32" s="304">
        <f t="shared" si="9"/>
        <v>1958</v>
      </c>
      <c r="AN32" s="22"/>
      <c r="AO32" s="22"/>
      <c r="AP32" s="22"/>
      <c r="AQ32" s="22"/>
    </row>
    <row r="33" spans="1:43" ht="15.6" customHeight="1" x14ac:dyDescent="0.2">
      <c r="A33" s="307" t="s">
        <v>103</v>
      </c>
      <c r="B33" s="164">
        <v>228</v>
      </c>
      <c r="C33" s="164">
        <v>255.2</v>
      </c>
      <c r="D33" s="308">
        <v>371</v>
      </c>
      <c r="E33" s="164">
        <v>357.6</v>
      </c>
      <c r="F33" s="164">
        <v>339.4</v>
      </c>
      <c r="G33" s="164">
        <f>'Milho 2a'!B32</f>
        <v>495.5</v>
      </c>
      <c r="H33" s="164">
        <v>450.8</v>
      </c>
      <c r="I33" s="308">
        <f>'Milho 2a'!C32</f>
        <v>580.20000000000005</v>
      </c>
      <c r="J33" s="308">
        <f t="shared" si="0"/>
        <v>28.7</v>
      </c>
      <c r="K33" s="308">
        <f t="shared" si="1"/>
        <v>17.100000000000001</v>
      </c>
      <c r="L33" s="308">
        <f t="shared" si="2"/>
        <v>129.40000000000003</v>
      </c>
      <c r="M33" s="308">
        <f t="shared" si="3"/>
        <v>84.700000000000045</v>
      </c>
      <c r="N33" s="309"/>
      <c r="O33" s="307" t="s">
        <v>103</v>
      </c>
      <c r="P33" s="310">
        <v>5265</v>
      </c>
      <c r="Q33" s="310">
        <v>5505</v>
      </c>
      <c r="R33" s="311">
        <v>2191</v>
      </c>
      <c r="S33" s="310">
        <v>4822</v>
      </c>
      <c r="T33" s="310">
        <v>4981</v>
      </c>
      <c r="U33" s="310">
        <f>'Milho 2a'!E32</f>
        <v>3974</v>
      </c>
      <c r="V33" s="310">
        <v>6506</v>
      </c>
      <c r="W33" s="311">
        <f>'Milho 2a'!F32</f>
        <v>5585</v>
      </c>
      <c r="X33" s="308">
        <f t="shared" si="4"/>
        <v>-14.2</v>
      </c>
      <c r="Y33" s="308">
        <f t="shared" si="5"/>
        <v>40.5</v>
      </c>
      <c r="Z33" s="44"/>
      <c r="AA33" s="307" t="s">
        <v>103</v>
      </c>
      <c r="AB33" s="164">
        <v>1200.4000000000001</v>
      </c>
      <c r="AC33" s="164">
        <v>1404.9</v>
      </c>
      <c r="AD33" s="308">
        <v>812.9</v>
      </c>
      <c r="AE33" s="164">
        <v>1724.3</v>
      </c>
      <c r="AF33" s="164">
        <v>1690.6</v>
      </c>
      <c r="AG33" s="164">
        <f>'Milho 2a'!H32</f>
        <v>1969.1</v>
      </c>
      <c r="AH33" s="164">
        <v>2932.9</v>
      </c>
      <c r="AI33" s="308">
        <f>'Milho 2a'!I32</f>
        <v>3240.4</v>
      </c>
      <c r="AJ33" s="308">
        <f t="shared" si="6"/>
        <v>10.5</v>
      </c>
      <c r="AK33" s="308">
        <f t="shared" si="7"/>
        <v>64.599999999999994</v>
      </c>
      <c r="AL33" s="308">
        <f t="shared" si="8"/>
        <v>307.5</v>
      </c>
      <c r="AM33" s="308">
        <f t="shared" si="9"/>
        <v>1271.3000000000002</v>
      </c>
      <c r="AN33" s="22"/>
      <c r="AO33" s="22"/>
      <c r="AP33" s="22"/>
      <c r="AQ33" s="22"/>
    </row>
    <row r="34" spans="1:43" ht="15.6" hidden="1" customHeight="1" x14ac:dyDescent="0.2">
      <c r="A34" s="307" t="s">
        <v>104</v>
      </c>
      <c r="B34" s="164">
        <v>0</v>
      </c>
      <c r="C34" s="164">
        <v>0</v>
      </c>
      <c r="D34" s="308">
        <v>0</v>
      </c>
      <c r="E34" s="164">
        <v>0</v>
      </c>
      <c r="F34" s="164">
        <v>0</v>
      </c>
      <c r="G34" s="164">
        <f>'Milho 2a'!B33</f>
        <v>0</v>
      </c>
      <c r="H34" s="164">
        <v>0</v>
      </c>
      <c r="I34" s="308">
        <f>'Milho 2a'!C33</f>
        <v>0</v>
      </c>
      <c r="J34" s="308">
        <f t="shared" si="0"/>
        <v>0</v>
      </c>
      <c r="K34" s="308">
        <f t="shared" si="1"/>
        <v>0</v>
      </c>
      <c r="L34" s="308">
        <f t="shared" si="2"/>
        <v>0</v>
      </c>
      <c r="M34" s="308">
        <f t="shared" si="3"/>
        <v>0</v>
      </c>
      <c r="N34" s="309"/>
      <c r="O34" s="307" t="s">
        <v>104</v>
      </c>
      <c r="P34" s="310">
        <v>0</v>
      </c>
      <c r="Q34" s="310">
        <v>0</v>
      </c>
      <c r="R34" s="311">
        <v>0</v>
      </c>
      <c r="S34" s="310">
        <v>0</v>
      </c>
      <c r="T34" s="310">
        <v>0</v>
      </c>
      <c r="U34" s="310">
        <f>'Milho 2a'!E33</f>
        <v>0</v>
      </c>
      <c r="V34" s="310">
        <v>0</v>
      </c>
      <c r="W34" s="311">
        <f>'Milho 2a'!F33</f>
        <v>0</v>
      </c>
      <c r="X34" s="308">
        <f t="shared" si="4"/>
        <v>0</v>
      </c>
      <c r="Y34" s="308">
        <f t="shared" si="5"/>
        <v>0</v>
      </c>
      <c r="Z34" s="44"/>
      <c r="AA34" s="307" t="s">
        <v>104</v>
      </c>
      <c r="AB34" s="164">
        <v>0</v>
      </c>
      <c r="AC34" s="164">
        <v>0</v>
      </c>
      <c r="AD34" s="308">
        <v>0</v>
      </c>
      <c r="AE34" s="164">
        <v>0</v>
      </c>
      <c r="AF34" s="164">
        <v>0</v>
      </c>
      <c r="AG34" s="164">
        <f>'Milho 2a'!H33</f>
        <v>0</v>
      </c>
      <c r="AH34" s="164">
        <v>0</v>
      </c>
      <c r="AI34" s="308">
        <f>'Milho 2a'!I33</f>
        <v>0</v>
      </c>
      <c r="AJ34" s="308">
        <f t="shared" si="6"/>
        <v>0</v>
      </c>
      <c r="AK34" s="308">
        <f t="shared" si="7"/>
        <v>0</v>
      </c>
      <c r="AL34" s="308">
        <f t="shared" si="8"/>
        <v>0</v>
      </c>
      <c r="AM34" s="308">
        <f t="shared" si="9"/>
        <v>0</v>
      </c>
      <c r="AN34" s="22"/>
      <c r="AO34" s="22"/>
      <c r="AP34" s="22"/>
      <c r="AQ34" s="22"/>
    </row>
    <row r="35" spans="1:43" ht="15.6" hidden="1" customHeight="1" x14ac:dyDescent="0.2">
      <c r="A35" s="307" t="s">
        <v>105</v>
      </c>
      <c r="B35" s="164">
        <v>0</v>
      </c>
      <c r="C35" s="164">
        <v>0</v>
      </c>
      <c r="D35" s="308">
        <v>0</v>
      </c>
      <c r="E35" s="164">
        <v>0</v>
      </c>
      <c r="F35" s="164">
        <v>0</v>
      </c>
      <c r="G35" s="164">
        <f>'Milho 2a'!B34</f>
        <v>0</v>
      </c>
      <c r="H35" s="164">
        <v>0</v>
      </c>
      <c r="I35" s="308">
        <f>'Milho 2a'!C34</f>
        <v>0</v>
      </c>
      <c r="J35" s="308">
        <f t="shared" si="0"/>
        <v>0</v>
      </c>
      <c r="K35" s="308">
        <f t="shared" si="1"/>
        <v>0</v>
      </c>
      <c r="L35" s="308">
        <f t="shared" si="2"/>
        <v>0</v>
      </c>
      <c r="M35" s="308">
        <f t="shared" si="3"/>
        <v>0</v>
      </c>
      <c r="N35" s="309"/>
      <c r="O35" s="307" t="s">
        <v>105</v>
      </c>
      <c r="P35" s="310">
        <v>0</v>
      </c>
      <c r="Q35" s="310">
        <v>0</v>
      </c>
      <c r="R35" s="311">
        <v>0</v>
      </c>
      <c r="S35" s="310">
        <v>0</v>
      </c>
      <c r="T35" s="310">
        <v>0</v>
      </c>
      <c r="U35" s="310">
        <f>'Milho 2a'!E34</f>
        <v>0</v>
      </c>
      <c r="V35" s="310">
        <v>0</v>
      </c>
      <c r="W35" s="311">
        <f>'Milho 2a'!F34</f>
        <v>0</v>
      </c>
      <c r="X35" s="308">
        <f t="shared" si="4"/>
        <v>0</v>
      </c>
      <c r="Y35" s="308">
        <f t="shared" si="5"/>
        <v>0</v>
      </c>
      <c r="Z35" s="44"/>
      <c r="AA35" s="307" t="s">
        <v>105</v>
      </c>
      <c r="AB35" s="164">
        <v>0</v>
      </c>
      <c r="AC35" s="164">
        <v>0</v>
      </c>
      <c r="AD35" s="308">
        <v>0</v>
      </c>
      <c r="AE35" s="164">
        <v>0</v>
      </c>
      <c r="AF35" s="164">
        <v>0</v>
      </c>
      <c r="AG35" s="164">
        <f>'Milho 2a'!H34</f>
        <v>0</v>
      </c>
      <c r="AH35" s="164">
        <v>0</v>
      </c>
      <c r="AI35" s="308">
        <f>'Milho 2a'!I34</f>
        <v>0</v>
      </c>
      <c r="AJ35" s="308">
        <f t="shared" si="6"/>
        <v>0</v>
      </c>
      <c r="AK35" s="308">
        <f t="shared" si="7"/>
        <v>0</v>
      </c>
      <c r="AL35" s="308">
        <f t="shared" si="8"/>
        <v>0</v>
      </c>
      <c r="AM35" s="308">
        <f t="shared" si="9"/>
        <v>0</v>
      </c>
      <c r="AN35" s="22"/>
      <c r="AO35" s="22"/>
      <c r="AP35" s="22"/>
      <c r="AQ35" s="22"/>
    </row>
    <row r="36" spans="1:43" ht="15.6" customHeight="1" x14ac:dyDescent="0.2">
      <c r="A36" s="307" t="s">
        <v>106</v>
      </c>
      <c r="B36" s="164">
        <v>326.5</v>
      </c>
      <c r="C36" s="164">
        <v>370.1</v>
      </c>
      <c r="D36" s="308">
        <v>443.3</v>
      </c>
      <c r="E36" s="164">
        <v>480.1</v>
      </c>
      <c r="F36" s="164">
        <v>535.6</v>
      </c>
      <c r="G36" s="164">
        <f>'Milho 2a'!B35</f>
        <v>549.9</v>
      </c>
      <c r="H36" s="164">
        <v>530.79999999999995</v>
      </c>
      <c r="I36" s="308">
        <f>'Milho 2a'!C35</f>
        <v>572</v>
      </c>
      <c r="J36" s="308">
        <f t="shared" si="0"/>
        <v>7.8</v>
      </c>
      <c r="K36" s="308">
        <f t="shared" si="1"/>
        <v>4</v>
      </c>
      <c r="L36" s="308">
        <f t="shared" si="2"/>
        <v>41.200000000000045</v>
      </c>
      <c r="M36" s="308">
        <f t="shared" si="3"/>
        <v>22.100000000000023</v>
      </c>
      <c r="N36" s="309"/>
      <c r="O36" s="307" t="s">
        <v>106</v>
      </c>
      <c r="P36" s="310">
        <v>4493</v>
      </c>
      <c r="Q36" s="310">
        <v>5010</v>
      </c>
      <c r="R36" s="311">
        <v>3297</v>
      </c>
      <c r="S36" s="310">
        <v>5274</v>
      </c>
      <c r="T36" s="310">
        <v>3235</v>
      </c>
      <c r="U36" s="310">
        <f>'Milho 2a'!E35</f>
        <v>2600</v>
      </c>
      <c r="V36" s="310">
        <v>5124</v>
      </c>
      <c r="W36" s="311">
        <f>'Milho 2a'!F35</f>
        <v>3700</v>
      </c>
      <c r="X36" s="308">
        <f t="shared" si="4"/>
        <v>-27.8</v>
      </c>
      <c r="Y36" s="308">
        <f t="shared" si="5"/>
        <v>42.3</v>
      </c>
      <c r="Z36" s="44"/>
      <c r="AA36" s="307" t="s">
        <v>106</v>
      </c>
      <c r="AB36" s="164">
        <v>1467</v>
      </c>
      <c r="AC36" s="164">
        <v>1854.2</v>
      </c>
      <c r="AD36" s="308">
        <v>1461.6</v>
      </c>
      <c r="AE36" s="164">
        <v>2532</v>
      </c>
      <c r="AF36" s="164">
        <v>1732.7</v>
      </c>
      <c r="AG36" s="164">
        <f>'Milho 2a'!H35</f>
        <v>1429.7</v>
      </c>
      <c r="AH36" s="164">
        <v>2719.8</v>
      </c>
      <c r="AI36" s="308">
        <f>'Milho 2a'!I35</f>
        <v>2116.4</v>
      </c>
      <c r="AJ36" s="308">
        <f t="shared" si="6"/>
        <v>-22.2</v>
      </c>
      <c r="AK36" s="308">
        <f t="shared" si="7"/>
        <v>48</v>
      </c>
      <c r="AL36" s="308">
        <f t="shared" si="8"/>
        <v>-603.40000000000009</v>
      </c>
      <c r="AM36" s="308">
        <f t="shared" si="9"/>
        <v>686.7</v>
      </c>
      <c r="AN36" s="22"/>
      <c r="AO36" s="22"/>
      <c r="AP36" s="22"/>
      <c r="AQ36" s="22"/>
    </row>
    <row r="37" spans="1:43" ht="15.6" customHeight="1" x14ac:dyDescent="0.2">
      <c r="A37" s="303" t="s">
        <v>107</v>
      </c>
      <c r="B37" s="304">
        <v>1901</v>
      </c>
      <c r="C37" s="304">
        <v>1914.3</v>
      </c>
      <c r="D37" s="304">
        <v>2198.3000000000002</v>
      </c>
      <c r="E37" s="304">
        <v>2409.3000000000002</v>
      </c>
      <c r="F37" s="304">
        <v>2100.9</v>
      </c>
      <c r="G37" s="304">
        <f>'Milho 2a'!B36</f>
        <v>2504.9</v>
      </c>
      <c r="H37" s="304">
        <v>2277.1999999999998</v>
      </c>
      <c r="I37" s="304">
        <f>'Milho 2a'!C36</f>
        <v>2702.8</v>
      </c>
      <c r="J37" s="304">
        <f t="shared" si="0"/>
        <v>18.7</v>
      </c>
      <c r="K37" s="304">
        <f t="shared" si="1"/>
        <v>7.9</v>
      </c>
      <c r="L37" s="304">
        <f t="shared" si="2"/>
        <v>425.60000000000036</v>
      </c>
      <c r="M37" s="304">
        <f t="shared" si="3"/>
        <v>197.90000000000009</v>
      </c>
      <c r="N37" s="305"/>
      <c r="O37" s="303" t="s">
        <v>107</v>
      </c>
      <c r="P37" s="306">
        <v>5390</v>
      </c>
      <c r="Q37" s="306">
        <v>5840</v>
      </c>
      <c r="R37" s="306">
        <v>5091</v>
      </c>
      <c r="S37" s="306">
        <v>5456</v>
      </c>
      <c r="T37" s="306">
        <v>4270</v>
      </c>
      <c r="U37" s="306">
        <f>'Milho 2a'!E36</f>
        <v>2591</v>
      </c>
      <c r="V37" s="306">
        <v>5615</v>
      </c>
      <c r="W37" s="306">
        <f>'Milho 2a'!F36</f>
        <v>5927</v>
      </c>
      <c r="X37" s="304">
        <f t="shared" si="4"/>
        <v>5.6</v>
      </c>
      <c r="Y37" s="304">
        <f t="shared" si="5"/>
        <v>128.80000000000001</v>
      </c>
      <c r="Z37" s="193"/>
      <c r="AA37" s="303" t="s">
        <v>107</v>
      </c>
      <c r="AB37" s="304">
        <v>10246.4</v>
      </c>
      <c r="AC37" s="304">
        <v>11179.5</v>
      </c>
      <c r="AD37" s="304">
        <v>11191.5</v>
      </c>
      <c r="AE37" s="304">
        <v>13145.1</v>
      </c>
      <c r="AF37" s="304">
        <v>8970.7999999999993</v>
      </c>
      <c r="AG37" s="304">
        <f>'Milho 2a'!H36</f>
        <v>6490.2</v>
      </c>
      <c r="AH37" s="304">
        <v>12786.5</v>
      </c>
      <c r="AI37" s="304">
        <f>'Milho 2a'!I36</f>
        <v>16019.5</v>
      </c>
      <c r="AJ37" s="304">
        <f t="shared" si="6"/>
        <v>25.3</v>
      </c>
      <c r="AK37" s="304">
        <f t="shared" si="7"/>
        <v>146.80000000000001</v>
      </c>
      <c r="AL37" s="304">
        <f t="shared" si="8"/>
        <v>3233</v>
      </c>
      <c r="AM37" s="304">
        <f t="shared" si="9"/>
        <v>9529.2999999999993</v>
      </c>
      <c r="AN37" s="22"/>
      <c r="AO37" s="22"/>
      <c r="AP37" s="22"/>
      <c r="AQ37" s="22"/>
    </row>
    <row r="38" spans="1:43" ht="15.6" customHeight="1" x14ac:dyDescent="0.2">
      <c r="A38" s="307" t="s">
        <v>108</v>
      </c>
      <c r="B38" s="164">
        <v>1901</v>
      </c>
      <c r="C38" s="164">
        <v>1914.3</v>
      </c>
      <c r="D38" s="308">
        <v>2198.3000000000002</v>
      </c>
      <c r="E38" s="164">
        <v>2409.3000000000002</v>
      </c>
      <c r="F38" s="164">
        <v>2100.9</v>
      </c>
      <c r="G38" s="164">
        <f>'Milho 2a'!B37</f>
        <v>2504.9</v>
      </c>
      <c r="H38" s="164">
        <v>2277.1999999999998</v>
      </c>
      <c r="I38" s="308">
        <f>'Milho 2a'!C37</f>
        <v>2702.8</v>
      </c>
      <c r="J38" s="308">
        <f t="shared" si="0"/>
        <v>18.7</v>
      </c>
      <c r="K38" s="308">
        <f t="shared" si="1"/>
        <v>7.9</v>
      </c>
      <c r="L38" s="308">
        <f t="shared" si="2"/>
        <v>425.60000000000036</v>
      </c>
      <c r="M38" s="308">
        <f t="shared" si="3"/>
        <v>197.90000000000009</v>
      </c>
      <c r="N38" s="309"/>
      <c r="O38" s="307" t="s">
        <v>108</v>
      </c>
      <c r="P38" s="310">
        <v>5390</v>
      </c>
      <c r="Q38" s="310">
        <v>5840</v>
      </c>
      <c r="R38" s="311">
        <v>5091</v>
      </c>
      <c r="S38" s="310">
        <v>5456</v>
      </c>
      <c r="T38" s="310">
        <v>4270</v>
      </c>
      <c r="U38" s="310">
        <f>'Milho 2a'!E37</f>
        <v>2591</v>
      </c>
      <c r="V38" s="310">
        <v>5615</v>
      </c>
      <c r="W38" s="311">
        <f>'Milho 2a'!F37</f>
        <v>5927</v>
      </c>
      <c r="X38" s="308">
        <f t="shared" si="4"/>
        <v>5.6</v>
      </c>
      <c r="Y38" s="308">
        <f t="shared" si="5"/>
        <v>128.80000000000001</v>
      </c>
      <c r="Z38" s="44"/>
      <c r="AA38" s="307" t="s">
        <v>108</v>
      </c>
      <c r="AB38" s="164">
        <v>10246.4</v>
      </c>
      <c r="AC38" s="164">
        <v>11179.5</v>
      </c>
      <c r="AD38" s="308">
        <v>11191.5</v>
      </c>
      <c r="AE38" s="164">
        <v>13145.1</v>
      </c>
      <c r="AF38" s="164">
        <v>8970.7999999999993</v>
      </c>
      <c r="AG38" s="164">
        <f>'Milho 2a'!H37</f>
        <v>6490.2</v>
      </c>
      <c r="AH38" s="164">
        <v>12786.5</v>
      </c>
      <c r="AI38" s="308">
        <f>'Milho 2a'!I37</f>
        <v>16019.5</v>
      </c>
      <c r="AJ38" s="308">
        <f t="shared" si="6"/>
        <v>25.3</v>
      </c>
      <c r="AK38" s="308">
        <f t="shared" si="7"/>
        <v>146.80000000000001</v>
      </c>
      <c r="AL38" s="308">
        <f t="shared" si="8"/>
        <v>3233</v>
      </c>
      <c r="AM38" s="308">
        <f t="shared" si="9"/>
        <v>9529.2999999999993</v>
      </c>
      <c r="AN38" s="22"/>
      <c r="AO38" s="22"/>
      <c r="AP38" s="22"/>
      <c r="AQ38" s="22"/>
    </row>
    <row r="39" spans="1:43" ht="15.6" hidden="1" customHeight="1" x14ac:dyDescent="0.2">
      <c r="A39" s="307" t="s">
        <v>109</v>
      </c>
      <c r="B39" s="164">
        <v>0</v>
      </c>
      <c r="C39" s="164">
        <v>0</v>
      </c>
      <c r="D39" s="308">
        <v>0</v>
      </c>
      <c r="E39" s="164">
        <v>0</v>
      </c>
      <c r="F39" s="164">
        <v>0</v>
      </c>
      <c r="G39" s="164">
        <f>'Milho 2a'!B38</f>
        <v>0</v>
      </c>
      <c r="H39" s="164">
        <v>0</v>
      </c>
      <c r="I39" s="308">
        <f>'Milho 2a'!C38</f>
        <v>0</v>
      </c>
      <c r="J39" s="308">
        <f t="shared" si="0"/>
        <v>0</v>
      </c>
      <c r="K39" s="308">
        <f t="shared" si="1"/>
        <v>0</v>
      </c>
      <c r="L39" s="308">
        <f t="shared" si="2"/>
        <v>0</v>
      </c>
      <c r="M39" s="308">
        <f t="shared" si="3"/>
        <v>0</v>
      </c>
      <c r="N39" s="309"/>
      <c r="O39" s="307" t="s">
        <v>109</v>
      </c>
      <c r="P39" s="310">
        <v>0</v>
      </c>
      <c r="Q39" s="310">
        <v>0</v>
      </c>
      <c r="R39" s="311">
        <v>0</v>
      </c>
      <c r="S39" s="310">
        <v>0</v>
      </c>
      <c r="T39" s="310">
        <v>0</v>
      </c>
      <c r="U39" s="310">
        <f>'Milho 2a'!E38</f>
        <v>0</v>
      </c>
      <c r="V39" s="310">
        <v>0</v>
      </c>
      <c r="W39" s="311">
        <f>'Milho 2a'!F38</f>
        <v>0</v>
      </c>
      <c r="X39" s="308">
        <f t="shared" si="4"/>
        <v>0</v>
      </c>
      <c r="Y39" s="308">
        <f t="shared" si="5"/>
        <v>0</v>
      </c>
      <c r="Z39" s="44"/>
      <c r="AA39" s="307" t="s">
        <v>109</v>
      </c>
      <c r="AB39" s="164">
        <v>0</v>
      </c>
      <c r="AC39" s="164">
        <v>0</v>
      </c>
      <c r="AD39" s="308">
        <v>0</v>
      </c>
      <c r="AE39" s="164">
        <v>0</v>
      </c>
      <c r="AF39" s="164">
        <v>0</v>
      </c>
      <c r="AG39" s="164">
        <f>'Milho 2a'!H38</f>
        <v>0</v>
      </c>
      <c r="AH39" s="164">
        <v>0</v>
      </c>
      <c r="AI39" s="308">
        <f>'Milho 2a'!I38</f>
        <v>0</v>
      </c>
      <c r="AJ39" s="308">
        <f t="shared" si="6"/>
        <v>0</v>
      </c>
      <c r="AK39" s="308">
        <f t="shared" si="7"/>
        <v>0</v>
      </c>
      <c r="AL39" s="308">
        <f t="shared" si="8"/>
        <v>0</v>
      </c>
      <c r="AM39" s="308">
        <f t="shared" si="9"/>
        <v>0</v>
      </c>
      <c r="AN39" s="22"/>
      <c r="AO39" s="22"/>
      <c r="AP39" s="22"/>
      <c r="AQ39" s="22"/>
    </row>
    <row r="40" spans="1:43" ht="15.6" hidden="1" customHeight="1" x14ac:dyDescent="0.2">
      <c r="A40" s="307" t="s">
        <v>110</v>
      </c>
      <c r="B40" s="164">
        <v>0</v>
      </c>
      <c r="C40" s="164">
        <v>0</v>
      </c>
      <c r="D40" s="308">
        <v>0</v>
      </c>
      <c r="E40" s="164">
        <v>0</v>
      </c>
      <c r="F40" s="164">
        <v>0</v>
      </c>
      <c r="G40" s="164">
        <f>'Milho 2a'!B39</f>
        <v>0</v>
      </c>
      <c r="H40" s="164">
        <v>0</v>
      </c>
      <c r="I40" s="308">
        <f>'Milho 2a'!C39</f>
        <v>0</v>
      </c>
      <c r="J40" s="308">
        <f t="shared" si="0"/>
        <v>0</v>
      </c>
      <c r="K40" s="308">
        <f t="shared" si="1"/>
        <v>0</v>
      </c>
      <c r="L40" s="308">
        <f t="shared" si="2"/>
        <v>0</v>
      </c>
      <c r="M40" s="308">
        <f t="shared" si="3"/>
        <v>0</v>
      </c>
      <c r="N40" s="309"/>
      <c r="O40" s="307" t="s">
        <v>110</v>
      </c>
      <c r="P40" s="310">
        <v>0</v>
      </c>
      <c r="Q40" s="310">
        <v>0</v>
      </c>
      <c r="R40" s="311">
        <v>0</v>
      </c>
      <c r="S40" s="310">
        <v>0</v>
      </c>
      <c r="T40" s="310">
        <v>0</v>
      </c>
      <c r="U40" s="310">
        <f>'Milho 2a'!E39</f>
        <v>0</v>
      </c>
      <c r="V40" s="310">
        <v>0</v>
      </c>
      <c r="W40" s="311">
        <f>'Milho 2a'!F39</f>
        <v>0</v>
      </c>
      <c r="X40" s="308">
        <f t="shared" si="4"/>
        <v>0</v>
      </c>
      <c r="Y40" s="308">
        <f t="shared" si="5"/>
        <v>0</v>
      </c>
      <c r="Z40" s="44"/>
      <c r="AA40" s="307" t="s">
        <v>110</v>
      </c>
      <c r="AB40" s="164">
        <v>0</v>
      </c>
      <c r="AC40" s="164">
        <v>0</v>
      </c>
      <c r="AD40" s="308">
        <v>0</v>
      </c>
      <c r="AE40" s="164">
        <v>0</v>
      </c>
      <c r="AF40" s="164">
        <v>0</v>
      </c>
      <c r="AG40" s="164">
        <f>'Milho 2a'!H39</f>
        <v>0</v>
      </c>
      <c r="AH40" s="164">
        <v>0</v>
      </c>
      <c r="AI40" s="308">
        <f>'Milho 2a'!I39</f>
        <v>0</v>
      </c>
      <c r="AJ40" s="308">
        <f t="shared" si="6"/>
        <v>0</v>
      </c>
      <c r="AK40" s="308">
        <f t="shared" si="7"/>
        <v>0</v>
      </c>
      <c r="AL40" s="308">
        <f t="shared" si="8"/>
        <v>0</v>
      </c>
      <c r="AM40" s="308">
        <f t="shared" si="9"/>
        <v>0</v>
      </c>
      <c r="AN40" s="22"/>
      <c r="AO40" s="22"/>
      <c r="AP40" s="22"/>
      <c r="AQ40" s="22"/>
    </row>
    <row r="41" spans="1:43" ht="15.6" customHeight="1" x14ac:dyDescent="0.2">
      <c r="A41" s="303" t="s">
        <v>111</v>
      </c>
      <c r="B41" s="304">
        <v>975.7</v>
      </c>
      <c r="C41" s="304">
        <v>892.4</v>
      </c>
      <c r="D41" s="304">
        <v>806.2</v>
      </c>
      <c r="E41" s="304">
        <v>1197.5</v>
      </c>
      <c r="F41" s="304">
        <v>1101</v>
      </c>
      <c r="G41" s="304">
        <f>'Milho 2a'!B40</f>
        <v>1808.3</v>
      </c>
      <c r="H41" s="304">
        <v>1570.9</v>
      </c>
      <c r="I41" s="304">
        <f>'Milho 2a'!C40</f>
        <v>2001.3</v>
      </c>
      <c r="J41" s="304">
        <f t="shared" si="0"/>
        <v>27.4</v>
      </c>
      <c r="K41" s="304">
        <f t="shared" si="1"/>
        <v>10.7</v>
      </c>
      <c r="L41" s="304">
        <f t="shared" si="2"/>
        <v>430.39999999999986</v>
      </c>
      <c r="M41" s="304">
        <f t="shared" si="3"/>
        <v>193</v>
      </c>
      <c r="N41" s="305"/>
      <c r="O41" s="303" t="s">
        <v>111</v>
      </c>
      <c r="P41" s="306">
        <v>3706.4278979999999</v>
      </c>
      <c r="Q41" s="306">
        <v>3446.5919990000002</v>
      </c>
      <c r="R41" s="306">
        <v>1870.64004</v>
      </c>
      <c r="S41" s="306">
        <v>3279.1092279999998</v>
      </c>
      <c r="T41" s="306">
        <v>2120.4312439999999</v>
      </c>
      <c r="U41" s="306">
        <f>'Milho 2a'!E40</f>
        <v>2649.9604601006472</v>
      </c>
      <c r="V41" s="306">
        <v>2520.204405</v>
      </c>
      <c r="W41" s="306">
        <f>'Milho 2a'!F40</f>
        <v>2829.2347973817023</v>
      </c>
      <c r="X41" s="304">
        <f t="shared" si="4"/>
        <v>12.3</v>
      </c>
      <c r="Y41" s="304">
        <f t="shared" si="5"/>
        <v>6.8</v>
      </c>
      <c r="Z41" s="193"/>
      <c r="AA41" s="303" t="s">
        <v>111</v>
      </c>
      <c r="AB41" s="304">
        <v>3616.3</v>
      </c>
      <c r="AC41" s="304">
        <v>3075.8</v>
      </c>
      <c r="AD41" s="304">
        <v>1508.2</v>
      </c>
      <c r="AE41" s="304">
        <v>3926.8</v>
      </c>
      <c r="AF41" s="304">
        <v>2334.6</v>
      </c>
      <c r="AG41" s="304">
        <f>'Milho 2a'!H40</f>
        <v>4791.8999999999996</v>
      </c>
      <c r="AH41" s="304">
        <v>3959</v>
      </c>
      <c r="AI41" s="304">
        <f>'Milho 2a'!I40</f>
        <v>5662.1</v>
      </c>
      <c r="AJ41" s="304">
        <f t="shared" si="6"/>
        <v>43</v>
      </c>
      <c r="AK41" s="304">
        <f t="shared" si="7"/>
        <v>18.2</v>
      </c>
      <c r="AL41" s="304">
        <f t="shared" si="8"/>
        <v>1703.1000000000004</v>
      </c>
      <c r="AM41" s="304">
        <f t="shared" si="9"/>
        <v>870.20000000000073</v>
      </c>
      <c r="AN41" s="22"/>
      <c r="AO41" s="22"/>
      <c r="AP41" s="22"/>
      <c r="AQ41" s="22"/>
    </row>
    <row r="42" spans="1:43" ht="15.6" customHeight="1" x14ac:dyDescent="0.2">
      <c r="A42" s="303" t="s">
        <v>112</v>
      </c>
      <c r="B42" s="304">
        <v>8235.5</v>
      </c>
      <c r="C42" s="304">
        <v>8658.2000000000007</v>
      </c>
      <c r="D42" s="304">
        <v>9759.7000000000007</v>
      </c>
      <c r="E42" s="304">
        <v>10911.7</v>
      </c>
      <c r="F42" s="304">
        <v>10433.299999999999</v>
      </c>
      <c r="G42" s="304">
        <f>'Milho 2a'!B41</f>
        <v>13191.3</v>
      </c>
      <c r="H42" s="304">
        <v>12185</v>
      </c>
      <c r="I42" s="304">
        <f>'Milho 2a'!C41</f>
        <v>14285.400000000001</v>
      </c>
      <c r="J42" s="304">
        <f t="shared" si="0"/>
        <v>17.2</v>
      </c>
      <c r="K42" s="304">
        <f t="shared" si="1"/>
        <v>8.3000000000000007</v>
      </c>
      <c r="L42" s="304">
        <f t="shared" si="2"/>
        <v>2100.4000000000015</v>
      </c>
      <c r="M42" s="304">
        <f t="shared" si="3"/>
        <v>1094.1000000000022</v>
      </c>
      <c r="N42" s="305"/>
      <c r="O42" s="303" t="s">
        <v>112</v>
      </c>
      <c r="P42" s="306">
        <v>5437.7663650000004</v>
      </c>
      <c r="Q42" s="306">
        <v>5949.8118320000003</v>
      </c>
      <c r="R42" s="306">
        <v>4023.1263560000002</v>
      </c>
      <c r="S42" s="306">
        <v>5815.2439860000004</v>
      </c>
      <c r="T42" s="306">
        <v>4942.2783200000003</v>
      </c>
      <c r="U42" s="306">
        <f>'Milho 2a'!E41</f>
        <v>4241.4074731072751</v>
      </c>
      <c r="V42" s="306">
        <v>5974.9165199999998</v>
      </c>
      <c r="W42" s="306">
        <f>'Milho 2a'!F41</f>
        <v>5742.2584106850354</v>
      </c>
      <c r="X42" s="304">
        <f t="shared" si="4"/>
        <v>-3.9</v>
      </c>
      <c r="Y42" s="304">
        <f t="shared" si="5"/>
        <v>35.4</v>
      </c>
      <c r="Z42" s="193"/>
      <c r="AA42" s="303" t="s">
        <v>112</v>
      </c>
      <c r="AB42" s="304">
        <v>44782.8</v>
      </c>
      <c r="AC42" s="304">
        <v>51514.7</v>
      </c>
      <c r="AD42" s="304">
        <v>39264.5</v>
      </c>
      <c r="AE42" s="304">
        <v>63454.1</v>
      </c>
      <c r="AF42" s="304">
        <v>51564.3</v>
      </c>
      <c r="AG42" s="304">
        <f>'Milho 2a'!H41</f>
        <v>55949.7</v>
      </c>
      <c r="AH42" s="304">
        <v>72804.399999999994</v>
      </c>
      <c r="AI42" s="304">
        <f>'Milho 2a'!I41</f>
        <v>82030.5</v>
      </c>
      <c r="AJ42" s="304">
        <f t="shared" si="6"/>
        <v>12.7</v>
      </c>
      <c r="AK42" s="304">
        <f t="shared" si="7"/>
        <v>46.6</v>
      </c>
      <c r="AL42" s="304">
        <f t="shared" si="8"/>
        <v>9226.1000000000058</v>
      </c>
      <c r="AM42" s="304">
        <f t="shared" si="9"/>
        <v>26080.800000000003</v>
      </c>
      <c r="AN42" s="22"/>
      <c r="AO42" s="22"/>
      <c r="AP42" s="22"/>
      <c r="AQ42" s="22"/>
    </row>
    <row r="43" spans="1:43" ht="15.6" customHeight="1" x14ac:dyDescent="0.2">
      <c r="A43" s="312" t="s">
        <v>58</v>
      </c>
      <c r="B43" s="313">
        <v>9211.2000000000007</v>
      </c>
      <c r="C43" s="313">
        <v>9550.6</v>
      </c>
      <c r="D43" s="313">
        <v>10565.9</v>
      </c>
      <c r="E43" s="313">
        <v>12109.2</v>
      </c>
      <c r="F43" s="313">
        <v>11534.3</v>
      </c>
      <c r="G43" s="313">
        <f>'Milho 2a'!B42</f>
        <v>14999.599999999999</v>
      </c>
      <c r="H43" s="313">
        <v>13755.9</v>
      </c>
      <c r="I43" s="313">
        <f>'Milho 2a'!C42</f>
        <v>16286.7</v>
      </c>
      <c r="J43" s="313">
        <f t="shared" si="0"/>
        <v>18.399999999999999</v>
      </c>
      <c r="K43" s="313">
        <f t="shared" si="1"/>
        <v>8.6</v>
      </c>
      <c r="L43" s="313">
        <f t="shared" si="2"/>
        <v>2530.8000000000011</v>
      </c>
      <c r="M43" s="313">
        <f t="shared" si="3"/>
        <v>1287.1000000000022</v>
      </c>
      <c r="N43" s="305"/>
      <c r="O43" s="312" t="s">
        <v>58</v>
      </c>
      <c r="P43" s="314">
        <v>5254.373654</v>
      </c>
      <c r="Q43" s="314">
        <v>5715.9130839999998</v>
      </c>
      <c r="R43" s="314">
        <v>3858.8872030000002</v>
      </c>
      <c r="S43" s="314">
        <v>5564.4411769999997</v>
      </c>
      <c r="T43" s="314">
        <v>4672.9205240000001</v>
      </c>
      <c r="U43" s="314">
        <f>'Milho 2a'!E42</f>
        <v>4049.5481146163902</v>
      </c>
      <c r="V43" s="314">
        <v>5580.3943689999996</v>
      </c>
      <c r="W43" s="314">
        <f>'Milho 2a'!F42</f>
        <v>5384.3078032996245</v>
      </c>
      <c r="X43" s="313">
        <f t="shared" si="4"/>
        <v>-3.5</v>
      </c>
      <c r="Y43" s="313">
        <f t="shared" si="5"/>
        <v>33</v>
      </c>
      <c r="Z43" s="193"/>
      <c r="AA43" s="312" t="s">
        <v>58</v>
      </c>
      <c r="AB43" s="313">
        <v>48399.1</v>
      </c>
      <c r="AC43" s="313">
        <v>54590.5</v>
      </c>
      <c r="AD43" s="313">
        <v>40772.699999999997</v>
      </c>
      <c r="AE43" s="313">
        <v>67380.899999999994</v>
      </c>
      <c r="AF43" s="313">
        <v>53898.9</v>
      </c>
      <c r="AG43" s="313">
        <f>'Milho 2a'!H42</f>
        <v>60741.599999999999</v>
      </c>
      <c r="AH43" s="313">
        <v>76763.3</v>
      </c>
      <c r="AI43" s="313">
        <f>'Milho 2a'!I42</f>
        <v>87692.6</v>
      </c>
      <c r="AJ43" s="313">
        <f t="shared" si="6"/>
        <v>14.2</v>
      </c>
      <c r="AK43" s="313">
        <f t="shared" si="7"/>
        <v>44.4</v>
      </c>
      <c r="AL43" s="313">
        <f t="shared" si="8"/>
        <v>10929.300000000003</v>
      </c>
      <c r="AM43" s="313">
        <f t="shared" si="9"/>
        <v>26951.000000000007</v>
      </c>
      <c r="AN43" s="22"/>
      <c r="AO43" s="22"/>
      <c r="AP43" s="22"/>
      <c r="AQ43" s="22"/>
    </row>
    <row r="44" spans="1:43" ht="15.6" customHeight="1" x14ac:dyDescent="0.2">
      <c r="A44" s="17" t="e">
        <f>#REF!</f>
        <v>#REF!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17" t="s">
        <v>5</v>
      </c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17" t="s">
        <v>5</v>
      </c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</row>
    <row r="45" spans="1:43" ht="15.6" customHeight="1" x14ac:dyDescent="0.2">
      <c r="A45" s="17" t="e">
        <f>#REF!</f>
        <v>#REF!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17" t="e">
        <f>#REF!</f>
        <v>#REF!</v>
      </c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17" t="e">
        <f>#REF!</f>
        <v>#REF!</v>
      </c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</row>
    <row r="46" spans="1:43" ht="20.100000000000001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</row>
    <row r="47" spans="1:43" ht="20.100000000000001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</row>
    <row r="48" spans="1:43" ht="20.100000000000001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</row>
    <row r="49" spans="1:43" ht="20.100000000000001" customHeight="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</row>
    <row r="50" spans="1:43" ht="20.100000000000001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</row>
    <row r="51" spans="1:43" ht="20.100000000000001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</row>
    <row r="52" spans="1:43" ht="20.100000000000001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</row>
    <row r="53" spans="1:43" ht="15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3" ht="15" customHeight="1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3" ht="15" customHeight="1" x14ac:dyDescent="0.2"/>
    <row r="56" spans="1:43" ht="15" customHeight="1" x14ac:dyDescent="0.2"/>
    <row r="57" spans="1:43" ht="19.5" customHeight="1" x14ac:dyDescent="0.2"/>
    <row r="58" spans="1:43" ht="19.5" customHeight="1" x14ac:dyDescent="0.2"/>
    <row r="59" spans="1:43" ht="19.5" customHeight="1" x14ac:dyDescent="0.2"/>
    <row r="60" spans="1:43" ht="15" customHeight="1" x14ac:dyDescent="0.2"/>
    <row r="61" spans="1:43" ht="15" customHeight="1" x14ac:dyDescent="0.2"/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hidden="1" customHeight="1" x14ac:dyDescent="0.2"/>
    <row r="72" ht="15" hidden="1" customHeight="1" x14ac:dyDescent="0.2"/>
    <row r="73" ht="15" hidden="1" customHeight="1" x14ac:dyDescent="0.2"/>
    <row r="74" ht="15" hidden="1" customHeight="1" x14ac:dyDescent="0.2"/>
    <row r="75" ht="15" hidden="1" customHeight="1" x14ac:dyDescent="0.2"/>
    <row r="76" ht="15" hidden="1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hidden="1" customHeight="1" x14ac:dyDescent="0.2"/>
    <row r="86" ht="15" hidden="1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9.5" customHeight="1" x14ac:dyDescent="0.2"/>
    <row r="110" ht="19.5" customHeight="1" x14ac:dyDescent="0.2"/>
    <row r="111" ht="19.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hidden="1" customHeight="1" x14ac:dyDescent="0.2"/>
    <row r="124" ht="15" hidden="1" customHeight="1" x14ac:dyDescent="0.2"/>
    <row r="125" ht="15" hidden="1" customHeight="1" x14ac:dyDescent="0.2"/>
    <row r="126" ht="15" hidden="1" customHeight="1" x14ac:dyDescent="0.2"/>
    <row r="127" ht="15" hidden="1" customHeight="1" x14ac:dyDescent="0.2"/>
    <row r="128" ht="15" hidden="1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hidden="1" customHeight="1" x14ac:dyDescent="0.2"/>
    <row r="138" ht="15" hidden="1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</sheetData>
  <mergeCells count="45">
    <mergeCell ref="A1:I1"/>
    <mergeCell ref="A2:M2"/>
    <mergeCell ref="O2:Y2"/>
    <mergeCell ref="AA2:AM2"/>
    <mergeCell ref="A3:M3"/>
    <mergeCell ref="O3:Y3"/>
    <mergeCell ref="AA3:AM3"/>
    <mergeCell ref="A4:M4"/>
    <mergeCell ref="O4:Y4"/>
    <mergeCell ref="AA4:AM4"/>
    <mergeCell ref="A5:A8"/>
    <mergeCell ref="B5:M5"/>
    <mergeCell ref="O5:O8"/>
    <mergeCell ref="P5:Y5"/>
    <mergeCell ref="AA5:AA8"/>
    <mergeCell ref="AB5:AM5"/>
    <mergeCell ref="H6:I6"/>
    <mergeCell ref="J6:M6"/>
    <mergeCell ref="V6:W6"/>
    <mergeCell ref="X6:Y6"/>
    <mergeCell ref="AH6:AI6"/>
    <mergeCell ref="AJ6:AM6"/>
    <mergeCell ref="B7:B8"/>
    <mergeCell ref="C7:C8"/>
    <mergeCell ref="D7:D8"/>
    <mergeCell ref="E7:E8"/>
    <mergeCell ref="F7:F8"/>
    <mergeCell ref="G7:G8"/>
    <mergeCell ref="J7:K7"/>
    <mergeCell ref="L7:M7"/>
    <mergeCell ref="P7:P8"/>
    <mergeCell ref="Q7:Q8"/>
    <mergeCell ref="R7:R8"/>
    <mergeCell ref="S7:S8"/>
    <mergeCell ref="T7:T8"/>
    <mergeCell ref="U7:U8"/>
    <mergeCell ref="X7:Y7"/>
    <mergeCell ref="AB7:AB8"/>
    <mergeCell ref="AJ7:AK7"/>
    <mergeCell ref="AL7:AM7"/>
    <mergeCell ref="AC7:AC8"/>
    <mergeCell ref="AD7:AD8"/>
    <mergeCell ref="AE7:AE8"/>
    <mergeCell ref="AF7:AF8"/>
    <mergeCell ref="AG7:AG8"/>
  </mergeCells>
  <printOptions gridLines="1" gridLinesSet="0"/>
  <pageMargins left="0.51180599999999998" right="0.39375000000000004" top="0.98402800000000012" bottom="0.98402800000000012" header="0.5" footer="0.5"/>
  <pageSetup paperSize="9" orientation="portrait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51"/>
  <sheetViews>
    <sheetView zoomScale="90" zoomScaleNormal="90" workbookViewId="0">
      <pane xSplit="1" ySplit="7" topLeftCell="B8" activePane="bottomRight" state="frozen"/>
      <selection pane="topRight"/>
      <selection pane="bottomLeft"/>
      <selection pane="bottomRight" sqref="A1:J44"/>
    </sheetView>
  </sheetViews>
  <sheetFormatPr defaultColWidth="11.42578125" defaultRowHeight="20.100000000000001" customHeight="1" x14ac:dyDescent="0.2"/>
  <cols>
    <col min="1" max="1" width="19.140625" style="66" customWidth="1"/>
    <col min="2" max="3" width="11.28515625" style="66" customWidth="1"/>
    <col min="4" max="4" width="10" style="66" customWidth="1"/>
    <col min="5" max="6" width="11.28515625" style="66" customWidth="1"/>
    <col min="7" max="7" width="7.42578125" style="66" customWidth="1"/>
    <col min="8" max="9" width="11.28515625" style="66" customWidth="1"/>
    <col min="10" max="10" width="9" style="66" customWidth="1"/>
    <col min="11" max="11" width="5.7109375" style="66" customWidth="1"/>
    <col min="12" max="17" width="7.85546875" style="66" customWidth="1"/>
    <col min="18" max="238" width="11.42578125" style="66" customWidth="1"/>
  </cols>
  <sheetData>
    <row r="1" spans="1:17" ht="32.25" customHeight="1" x14ac:dyDescent="0.2">
      <c r="A1" s="691"/>
      <c r="B1" s="691"/>
      <c r="C1" s="691"/>
      <c r="D1" s="691"/>
      <c r="E1" s="691"/>
      <c r="F1" s="691"/>
      <c r="G1" s="691"/>
      <c r="H1" s="691"/>
      <c r="I1" s="691"/>
      <c r="J1" s="691"/>
      <c r="K1" s="67"/>
      <c r="L1" s="67"/>
      <c r="M1" s="67"/>
      <c r="N1" s="67"/>
      <c r="O1" s="67"/>
      <c r="P1" s="67"/>
      <c r="Q1" s="67"/>
    </row>
    <row r="2" spans="1:17" ht="15.6" customHeight="1" x14ac:dyDescent="0.2">
      <c r="A2" s="691"/>
      <c r="B2" s="691"/>
      <c r="C2" s="691"/>
      <c r="D2" s="691"/>
      <c r="E2" s="691"/>
      <c r="F2" s="691"/>
      <c r="G2" s="691"/>
      <c r="H2" s="691"/>
      <c r="I2" s="691"/>
      <c r="J2" s="691"/>
      <c r="K2" s="67"/>
      <c r="L2" s="67"/>
      <c r="M2" s="67"/>
      <c r="N2" s="67"/>
      <c r="O2" s="67"/>
      <c r="P2" s="67"/>
      <c r="Q2" s="67"/>
    </row>
    <row r="3" spans="1:17" ht="15.6" customHeight="1" x14ac:dyDescent="0.2">
      <c r="A3" s="691"/>
      <c r="B3" s="691"/>
      <c r="C3" s="691"/>
      <c r="D3" s="691"/>
      <c r="E3" s="691"/>
      <c r="F3" s="691"/>
      <c r="G3" s="691"/>
      <c r="H3" s="691"/>
      <c r="I3" s="691"/>
      <c r="J3" s="691"/>
      <c r="K3" s="67"/>
      <c r="L3" s="67"/>
      <c r="M3" s="67"/>
      <c r="N3" s="67"/>
      <c r="O3" s="67"/>
      <c r="P3" s="67"/>
      <c r="Q3" s="67"/>
    </row>
    <row r="4" spans="1:17" ht="15.6" customHeight="1" x14ac:dyDescent="0.2">
      <c r="A4" s="691"/>
      <c r="B4" s="691"/>
      <c r="C4" s="691"/>
      <c r="D4" s="691"/>
      <c r="E4" s="691"/>
      <c r="F4" s="691"/>
      <c r="G4" s="691"/>
      <c r="H4" s="691"/>
      <c r="I4" s="691"/>
      <c r="J4" s="691"/>
      <c r="K4" s="67"/>
      <c r="L4" s="67"/>
      <c r="M4" s="67"/>
      <c r="N4" s="67"/>
      <c r="O4" s="67"/>
      <c r="P4" s="67"/>
      <c r="Q4" s="67"/>
    </row>
    <row r="5" spans="1:17" ht="20.100000000000001" customHeight="1" x14ac:dyDescent="0.2">
      <c r="A5" s="728" t="s">
        <v>65</v>
      </c>
      <c r="B5" s="727" t="s">
        <v>66</v>
      </c>
      <c r="C5" s="727"/>
      <c r="D5" s="727"/>
      <c r="E5" s="728" t="s">
        <v>67</v>
      </c>
      <c r="F5" s="728"/>
      <c r="G5" s="728"/>
      <c r="H5" s="727" t="s">
        <v>68</v>
      </c>
      <c r="I5" s="727"/>
      <c r="J5" s="727"/>
      <c r="K5" s="108"/>
      <c r="L5" s="108"/>
      <c r="M5" s="108"/>
      <c r="N5" s="108"/>
      <c r="O5" s="108"/>
      <c r="P5" s="108"/>
      <c r="Q5" s="108"/>
    </row>
    <row r="6" spans="1:17" ht="20.100000000000001" customHeight="1" x14ac:dyDescent="0.2">
      <c r="A6" s="728"/>
      <c r="B6" s="279" t="s">
        <v>2</v>
      </c>
      <c r="C6" s="279" t="s">
        <v>4</v>
      </c>
      <c r="D6" s="279" t="s">
        <v>69</v>
      </c>
      <c r="E6" s="279" t="s">
        <v>2</v>
      </c>
      <c r="F6" s="279" t="s">
        <v>4</v>
      </c>
      <c r="G6" s="279" t="s">
        <v>69</v>
      </c>
      <c r="H6" s="279" t="s">
        <v>2</v>
      </c>
      <c r="I6" s="279" t="s">
        <v>4</v>
      </c>
      <c r="J6" s="279" t="s">
        <v>69</v>
      </c>
      <c r="K6" s="68"/>
      <c r="L6" s="68"/>
      <c r="M6" s="68"/>
      <c r="N6" s="68"/>
      <c r="O6" s="68"/>
      <c r="P6" s="68"/>
      <c r="Q6" s="68"/>
    </row>
    <row r="7" spans="1:17" ht="20.100000000000001" customHeight="1" x14ac:dyDescent="0.2">
      <c r="A7" s="728"/>
      <c r="B7" s="279" t="s">
        <v>70</v>
      </c>
      <c r="C7" s="279" t="s">
        <v>71</v>
      </c>
      <c r="D7" s="279" t="s">
        <v>72</v>
      </c>
      <c r="E7" s="279" t="s">
        <v>73</v>
      </c>
      <c r="F7" s="279" t="s">
        <v>74</v>
      </c>
      <c r="G7" s="279" t="s">
        <v>75</v>
      </c>
      <c r="H7" s="279" t="s">
        <v>76</v>
      </c>
      <c r="I7" s="279" t="s">
        <v>77</v>
      </c>
      <c r="J7" s="279" t="s">
        <v>78</v>
      </c>
      <c r="K7" s="68"/>
      <c r="L7" s="68"/>
      <c r="M7" s="68"/>
      <c r="N7" s="68"/>
      <c r="O7" s="68"/>
      <c r="P7" s="68"/>
      <c r="Q7" s="68"/>
    </row>
    <row r="8" spans="1:17" ht="15.6" customHeight="1" x14ac:dyDescent="0.2">
      <c r="A8" s="628" t="s">
        <v>79</v>
      </c>
      <c r="B8" s="618">
        <v>16.3</v>
      </c>
      <c r="C8" s="618">
        <v>16.3</v>
      </c>
      <c r="D8" s="618">
        <v>0</v>
      </c>
      <c r="E8" s="619">
        <v>5593.6503067484664</v>
      </c>
      <c r="F8" s="619">
        <v>5340.0122699386502</v>
      </c>
      <c r="G8" s="618">
        <v>-4.5</v>
      </c>
      <c r="H8" s="618">
        <v>91.2</v>
      </c>
      <c r="I8" s="618">
        <v>87</v>
      </c>
      <c r="J8" s="618">
        <v>-4.5999999999999996</v>
      </c>
      <c r="K8" s="116"/>
      <c r="L8" s="116"/>
      <c r="M8" s="116"/>
      <c r="N8" s="116"/>
      <c r="O8" s="116"/>
      <c r="P8" s="116"/>
      <c r="Q8" s="116"/>
    </row>
    <row r="9" spans="1:17" ht="15.6" customHeight="1" x14ac:dyDescent="0.2">
      <c r="A9" s="629" t="s">
        <v>80</v>
      </c>
      <c r="B9" s="630">
        <v>15</v>
      </c>
      <c r="C9" s="630">
        <v>15</v>
      </c>
      <c r="D9" s="631">
        <v>0</v>
      </c>
      <c r="E9" s="632">
        <v>6000</v>
      </c>
      <c r="F9" s="632">
        <v>5721</v>
      </c>
      <c r="G9" s="631">
        <v>-4.7</v>
      </c>
      <c r="H9" s="630">
        <v>90</v>
      </c>
      <c r="I9" s="630">
        <v>85.8</v>
      </c>
      <c r="J9" s="630">
        <v>-4.7</v>
      </c>
      <c r="K9" s="123"/>
      <c r="L9" s="123"/>
      <c r="M9" s="123"/>
      <c r="N9" s="123"/>
      <c r="O9" s="123"/>
      <c r="P9" s="123"/>
      <c r="Q9" s="123"/>
    </row>
    <row r="10" spans="1:17" ht="14.25" hidden="1" customHeight="1" x14ac:dyDescent="0.2">
      <c r="A10" s="629" t="s">
        <v>81</v>
      </c>
      <c r="B10" s="630">
        <v>0</v>
      </c>
      <c r="C10" s="630">
        <v>0</v>
      </c>
      <c r="D10" s="631">
        <v>0</v>
      </c>
      <c r="E10" s="632"/>
      <c r="F10" s="632"/>
      <c r="G10" s="631">
        <v>0</v>
      </c>
      <c r="H10" s="630">
        <v>0</v>
      </c>
      <c r="I10" s="630">
        <v>0</v>
      </c>
      <c r="J10" s="630">
        <v>0</v>
      </c>
      <c r="K10" s="123"/>
      <c r="L10" s="123"/>
      <c r="M10" s="123"/>
      <c r="N10" s="123"/>
      <c r="O10" s="123"/>
      <c r="P10" s="123"/>
      <c r="Q10" s="123"/>
    </row>
    <row r="11" spans="1:17" ht="14.25" hidden="1" customHeight="1" x14ac:dyDescent="0.2">
      <c r="A11" s="629" t="s">
        <v>82</v>
      </c>
      <c r="B11" s="630">
        <v>0</v>
      </c>
      <c r="C11" s="630">
        <v>0</v>
      </c>
      <c r="D11" s="631">
        <v>0</v>
      </c>
      <c r="E11" s="632"/>
      <c r="F11" s="632"/>
      <c r="G11" s="631">
        <v>0</v>
      </c>
      <c r="H11" s="630">
        <v>0</v>
      </c>
      <c r="I11" s="630">
        <v>0</v>
      </c>
      <c r="J11" s="630">
        <v>0</v>
      </c>
      <c r="K11" s="123"/>
      <c r="L11" s="123"/>
      <c r="M11" s="123"/>
      <c r="N11" s="123"/>
      <c r="O11" s="123"/>
      <c r="P11" s="123"/>
      <c r="Q11" s="123"/>
    </row>
    <row r="12" spans="1:17" ht="14.25" hidden="1" customHeight="1" x14ac:dyDescent="0.2">
      <c r="A12" s="629" t="s">
        <v>83</v>
      </c>
      <c r="B12" s="630">
        <v>0</v>
      </c>
      <c r="C12" s="630">
        <v>0</v>
      </c>
      <c r="D12" s="631">
        <v>0</v>
      </c>
      <c r="E12" s="632"/>
      <c r="F12" s="632"/>
      <c r="G12" s="631">
        <v>0</v>
      </c>
      <c r="H12" s="630">
        <v>0</v>
      </c>
      <c r="I12" s="630">
        <v>0</v>
      </c>
      <c r="J12" s="630">
        <v>0</v>
      </c>
      <c r="K12" s="123"/>
      <c r="L12" s="123"/>
      <c r="M12" s="123"/>
      <c r="N12" s="123"/>
      <c r="O12" s="123"/>
      <c r="P12" s="123"/>
      <c r="Q12" s="123"/>
    </row>
    <row r="13" spans="1:17" ht="14.25" customHeight="1" x14ac:dyDescent="0.2">
      <c r="A13" s="629" t="s">
        <v>84</v>
      </c>
      <c r="B13" s="630">
        <v>1.3</v>
      </c>
      <c r="C13" s="630">
        <v>1.3</v>
      </c>
      <c r="D13" s="631">
        <v>0</v>
      </c>
      <c r="E13" s="632">
        <v>905</v>
      </c>
      <c r="F13" s="632">
        <v>944</v>
      </c>
      <c r="G13" s="631">
        <v>4.3</v>
      </c>
      <c r="H13" s="630">
        <v>1.2</v>
      </c>
      <c r="I13" s="630">
        <v>1.2</v>
      </c>
      <c r="J13" s="630">
        <v>0</v>
      </c>
      <c r="K13" s="123"/>
      <c r="L13" s="123"/>
      <c r="M13" s="123"/>
      <c r="N13" s="123"/>
      <c r="O13" s="123"/>
      <c r="P13" s="123"/>
      <c r="Q13" s="123"/>
    </row>
    <row r="14" spans="1:17" ht="14.25" hidden="1" customHeight="1" x14ac:dyDescent="0.2">
      <c r="A14" s="629" t="s">
        <v>85</v>
      </c>
      <c r="B14" s="630">
        <v>0</v>
      </c>
      <c r="C14" s="630">
        <v>0</v>
      </c>
      <c r="D14" s="631">
        <v>0</v>
      </c>
      <c r="E14" s="632"/>
      <c r="F14" s="632"/>
      <c r="G14" s="631">
        <v>0</v>
      </c>
      <c r="H14" s="630">
        <v>0</v>
      </c>
      <c r="I14" s="630">
        <v>0</v>
      </c>
      <c r="J14" s="630">
        <v>0</v>
      </c>
      <c r="K14" s="123"/>
      <c r="L14" s="123"/>
      <c r="M14" s="123"/>
      <c r="N14" s="123"/>
      <c r="O14" s="123"/>
      <c r="P14" s="123"/>
      <c r="Q14" s="123"/>
    </row>
    <row r="15" spans="1:17" ht="15.6" hidden="1" customHeight="1" x14ac:dyDescent="0.2">
      <c r="A15" s="629" t="s">
        <v>86</v>
      </c>
      <c r="B15" s="630">
        <v>0</v>
      </c>
      <c r="C15" s="630">
        <v>0</v>
      </c>
      <c r="D15" s="631">
        <v>0</v>
      </c>
      <c r="E15" s="632"/>
      <c r="F15" s="632"/>
      <c r="G15" s="631">
        <v>0</v>
      </c>
      <c r="H15" s="630">
        <v>0</v>
      </c>
      <c r="I15" s="630">
        <v>0</v>
      </c>
      <c r="J15" s="630">
        <v>0</v>
      </c>
      <c r="K15" s="123"/>
      <c r="L15" s="123"/>
      <c r="M15" s="123"/>
      <c r="N15" s="123"/>
      <c r="O15" s="123"/>
      <c r="P15" s="123"/>
      <c r="Q15" s="123"/>
    </row>
    <row r="16" spans="1:17" ht="15.6" customHeight="1" x14ac:dyDescent="0.2">
      <c r="A16" s="582" t="s">
        <v>87</v>
      </c>
      <c r="B16" s="633">
        <v>579.29999999999995</v>
      </c>
      <c r="C16" s="633">
        <v>631.70000000000005</v>
      </c>
      <c r="D16" s="633">
        <v>9</v>
      </c>
      <c r="E16" s="634">
        <v>2653.8408423959954</v>
      </c>
      <c r="F16" s="634">
        <v>3375.9021687509889</v>
      </c>
      <c r="G16" s="633">
        <v>27.2</v>
      </c>
      <c r="H16" s="633">
        <v>1537.4</v>
      </c>
      <c r="I16" s="633">
        <v>2132.5</v>
      </c>
      <c r="J16" s="633">
        <v>38.700000000000003</v>
      </c>
      <c r="K16" s="116"/>
      <c r="L16" s="123"/>
      <c r="M16" s="123"/>
      <c r="N16" s="123"/>
      <c r="O16" s="123"/>
      <c r="P16" s="123"/>
      <c r="Q16" s="123"/>
    </row>
    <row r="17" spans="1:17" ht="15.6" hidden="1" customHeight="1" x14ac:dyDescent="0.2">
      <c r="A17" s="629" t="s">
        <v>88</v>
      </c>
      <c r="B17" s="630">
        <v>0</v>
      </c>
      <c r="C17" s="630">
        <v>0</v>
      </c>
      <c r="D17" s="631">
        <v>0</v>
      </c>
      <c r="E17" s="632"/>
      <c r="F17" s="632"/>
      <c r="G17" s="631">
        <v>0</v>
      </c>
      <c r="H17" s="630">
        <v>0</v>
      </c>
      <c r="I17" s="630">
        <v>0</v>
      </c>
      <c r="J17" s="630">
        <v>0</v>
      </c>
      <c r="K17" s="123"/>
      <c r="L17" s="123"/>
      <c r="M17" s="123"/>
      <c r="N17" s="123"/>
      <c r="O17" s="123"/>
      <c r="P17" s="123"/>
      <c r="Q17" s="123"/>
    </row>
    <row r="18" spans="1:17" ht="15.6" hidden="1" customHeight="1" x14ac:dyDescent="0.2">
      <c r="A18" s="629" t="s">
        <v>89</v>
      </c>
      <c r="B18" s="630">
        <v>0</v>
      </c>
      <c r="C18" s="630">
        <v>0</v>
      </c>
      <c r="D18" s="631">
        <v>0</v>
      </c>
      <c r="E18" s="632"/>
      <c r="F18" s="632"/>
      <c r="G18" s="631">
        <v>0</v>
      </c>
      <c r="H18" s="630">
        <v>0</v>
      </c>
      <c r="I18" s="630">
        <v>0</v>
      </c>
      <c r="J18" s="630">
        <v>0</v>
      </c>
      <c r="K18" s="123"/>
      <c r="L18" s="123"/>
      <c r="M18" s="123"/>
      <c r="N18" s="123"/>
      <c r="O18" s="123"/>
      <c r="P18" s="123"/>
      <c r="Q18" s="123"/>
    </row>
    <row r="19" spans="1:17" ht="15.6" hidden="1" customHeight="1" x14ac:dyDescent="0.2">
      <c r="A19" s="629" t="s">
        <v>90</v>
      </c>
      <c r="B19" s="630">
        <v>0</v>
      </c>
      <c r="C19" s="630">
        <v>0</v>
      </c>
      <c r="D19" s="631">
        <v>0</v>
      </c>
      <c r="E19" s="632"/>
      <c r="F19" s="632"/>
      <c r="G19" s="631">
        <v>0</v>
      </c>
      <c r="H19" s="630">
        <v>0</v>
      </c>
      <c r="I19" s="630">
        <v>0</v>
      </c>
      <c r="J19" s="630">
        <v>0</v>
      </c>
      <c r="K19" s="123"/>
      <c r="L19" s="123"/>
      <c r="M19" s="123"/>
      <c r="N19" s="123"/>
      <c r="O19" s="123"/>
      <c r="P19" s="123"/>
      <c r="Q19" s="123"/>
    </row>
    <row r="20" spans="1:17" ht="15.6" hidden="1" customHeight="1" x14ac:dyDescent="0.2">
      <c r="A20" s="629" t="s">
        <v>91</v>
      </c>
      <c r="B20" s="630">
        <v>0</v>
      </c>
      <c r="C20" s="630">
        <v>0</v>
      </c>
      <c r="D20" s="631">
        <v>0</v>
      </c>
      <c r="E20" s="632"/>
      <c r="F20" s="632"/>
      <c r="G20" s="631">
        <v>0</v>
      </c>
      <c r="H20" s="630">
        <v>0</v>
      </c>
      <c r="I20" s="630">
        <v>0</v>
      </c>
      <c r="J20" s="630">
        <v>0</v>
      </c>
      <c r="K20" s="123"/>
      <c r="L20" s="123"/>
      <c r="M20" s="123"/>
      <c r="N20" s="123"/>
      <c r="O20" s="123"/>
      <c r="P20" s="123"/>
      <c r="Q20" s="123"/>
    </row>
    <row r="21" spans="1:17" ht="15.6" hidden="1" customHeight="1" x14ac:dyDescent="0.2">
      <c r="A21" s="629" t="s">
        <v>92</v>
      </c>
      <c r="B21" s="630">
        <v>0</v>
      </c>
      <c r="C21" s="630">
        <v>0</v>
      </c>
      <c r="D21" s="631">
        <v>0</v>
      </c>
      <c r="E21" s="632"/>
      <c r="F21" s="632"/>
      <c r="G21" s="631">
        <v>0</v>
      </c>
      <c r="H21" s="630">
        <v>0</v>
      </c>
      <c r="I21" s="630">
        <v>0</v>
      </c>
      <c r="J21" s="630">
        <v>0</v>
      </c>
      <c r="K21" s="123"/>
      <c r="L21" s="123"/>
      <c r="M21" s="123"/>
      <c r="N21" s="123"/>
      <c r="O21" s="123"/>
      <c r="P21" s="123"/>
      <c r="Q21" s="123"/>
    </row>
    <row r="22" spans="1:17" ht="15.6" customHeight="1" x14ac:dyDescent="0.2">
      <c r="A22" s="629" t="s">
        <v>93</v>
      </c>
      <c r="B22" s="630">
        <v>98</v>
      </c>
      <c r="C22" s="630">
        <v>98</v>
      </c>
      <c r="D22" s="631">
        <v>0</v>
      </c>
      <c r="E22" s="632">
        <v>795</v>
      </c>
      <c r="F22" s="636">
        <v>676</v>
      </c>
      <c r="G22" s="631">
        <v>-15</v>
      </c>
      <c r="H22" s="630">
        <v>77.900000000000006</v>
      </c>
      <c r="I22" s="630">
        <v>66.2</v>
      </c>
      <c r="J22" s="630">
        <v>-15</v>
      </c>
      <c r="K22" s="315"/>
      <c r="L22" s="123"/>
      <c r="M22" s="160"/>
      <c r="N22" s="123"/>
      <c r="O22" s="123"/>
      <c r="P22" s="123"/>
      <c r="Q22" s="123"/>
    </row>
    <row r="23" spans="1:17" ht="15.6" customHeight="1" x14ac:dyDescent="0.2">
      <c r="A23" s="629" t="s">
        <v>94</v>
      </c>
      <c r="B23" s="637">
        <v>44.7</v>
      </c>
      <c r="C23" s="637">
        <v>44.7</v>
      </c>
      <c r="D23" s="631">
        <v>0</v>
      </c>
      <c r="E23" s="636">
        <v>3550</v>
      </c>
      <c r="F23" s="636">
        <v>3000</v>
      </c>
      <c r="G23" s="631">
        <v>-15.5</v>
      </c>
      <c r="H23" s="630">
        <v>158.69999999999999</v>
      </c>
      <c r="I23" s="630">
        <v>134.1</v>
      </c>
      <c r="J23" s="630">
        <v>-15.5</v>
      </c>
      <c r="K23" s="123"/>
      <c r="L23" s="123"/>
      <c r="M23" s="123"/>
      <c r="N23" s="123"/>
      <c r="O23" s="123"/>
      <c r="P23" s="123"/>
      <c r="Q23" s="123"/>
    </row>
    <row r="24" spans="1:17" ht="15.6" customHeight="1" x14ac:dyDescent="0.2">
      <c r="A24" s="629" t="s">
        <v>95</v>
      </c>
      <c r="B24" s="630">
        <v>174.8</v>
      </c>
      <c r="C24" s="630">
        <v>174.8</v>
      </c>
      <c r="D24" s="631">
        <v>0</v>
      </c>
      <c r="E24" s="632">
        <v>4172</v>
      </c>
      <c r="F24" s="632">
        <v>5505</v>
      </c>
      <c r="G24" s="631">
        <v>32</v>
      </c>
      <c r="H24" s="630">
        <v>729.3</v>
      </c>
      <c r="I24" s="630">
        <v>962.3</v>
      </c>
      <c r="J24" s="630">
        <v>31.9</v>
      </c>
      <c r="L24" s="123"/>
      <c r="M24" s="393"/>
      <c r="N24" s="123"/>
      <c r="O24" s="123"/>
      <c r="P24" s="123"/>
      <c r="Q24" s="123"/>
    </row>
    <row r="25" spans="1:17" ht="15.6" customHeight="1" x14ac:dyDescent="0.2">
      <c r="A25" s="629" t="s">
        <v>96</v>
      </c>
      <c r="B25" s="630">
        <v>261.8</v>
      </c>
      <c r="C25" s="630">
        <v>314.2</v>
      </c>
      <c r="D25" s="631">
        <v>20</v>
      </c>
      <c r="E25" s="632">
        <v>2183</v>
      </c>
      <c r="F25" s="632">
        <v>3087</v>
      </c>
      <c r="G25" s="631">
        <v>41.4</v>
      </c>
      <c r="H25" s="630">
        <v>571.5</v>
      </c>
      <c r="I25" s="630">
        <v>969.9</v>
      </c>
      <c r="J25" s="630">
        <v>69.7</v>
      </c>
      <c r="K25" s="315"/>
      <c r="M25" s="400"/>
      <c r="N25" s="199"/>
      <c r="P25" s="316"/>
      <c r="Q25" s="316"/>
    </row>
    <row r="26" spans="1:17" ht="15.6" hidden="1" customHeight="1" x14ac:dyDescent="0.2">
      <c r="A26" s="638" t="s">
        <v>97</v>
      </c>
      <c r="B26" s="597">
        <v>0</v>
      </c>
      <c r="C26" s="597">
        <v>0</v>
      </c>
      <c r="D26" s="597">
        <v>0</v>
      </c>
      <c r="E26" s="632">
        <v>0</v>
      </c>
      <c r="F26" s="632">
        <v>0</v>
      </c>
      <c r="G26" s="597">
        <v>0</v>
      </c>
      <c r="H26" s="597">
        <v>0</v>
      </c>
      <c r="I26" s="597">
        <v>0</v>
      </c>
      <c r="J26" s="597">
        <v>0</v>
      </c>
      <c r="K26" s="116"/>
      <c r="L26" s="116"/>
      <c r="M26" s="116"/>
      <c r="N26" s="116"/>
      <c r="O26" s="116"/>
      <c r="P26" s="116"/>
      <c r="Q26" s="116"/>
    </row>
    <row r="27" spans="1:17" ht="15.6" hidden="1" customHeight="1" x14ac:dyDescent="0.2">
      <c r="A27" s="639" t="s">
        <v>98</v>
      </c>
      <c r="B27" s="630">
        <v>0</v>
      </c>
      <c r="C27" s="630">
        <v>0</v>
      </c>
      <c r="D27" s="631">
        <v>0</v>
      </c>
      <c r="E27" s="632"/>
      <c r="F27" s="632"/>
      <c r="G27" s="631">
        <v>0</v>
      </c>
      <c r="H27" s="630">
        <v>0</v>
      </c>
      <c r="I27" s="630">
        <v>0</v>
      </c>
      <c r="J27" s="630">
        <v>0</v>
      </c>
      <c r="K27" s="315"/>
      <c r="L27" s="123"/>
      <c r="M27" s="123"/>
      <c r="N27" s="123"/>
      <c r="O27" s="123"/>
      <c r="P27" s="123"/>
      <c r="Q27" s="123"/>
    </row>
    <row r="28" spans="1:17" ht="15.6" hidden="1" customHeight="1" x14ac:dyDescent="0.2">
      <c r="A28" s="639" t="s">
        <v>99</v>
      </c>
      <c r="B28" s="630">
        <v>0</v>
      </c>
      <c r="C28" s="630">
        <v>0</v>
      </c>
      <c r="D28" s="631">
        <v>0</v>
      </c>
      <c r="E28" s="632"/>
      <c r="F28" s="632"/>
      <c r="G28" s="631">
        <v>0</v>
      </c>
      <c r="H28" s="630">
        <v>0</v>
      </c>
      <c r="I28" s="630">
        <v>0</v>
      </c>
      <c r="J28" s="630">
        <v>0</v>
      </c>
      <c r="K28" s="317"/>
      <c r="L28" s="123"/>
      <c r="M28" s="123"/>
      <c r="N28" s="123"/>
      <c r="O28" s="123"/>
      <c r="P28" s="123"/>
      <c r="Q28" s="123"/>
    </row>
    <row r="29" spans="1:17" ht="15.6" hidden="1" customHeight="1" x14ac:dyDescent="0.2">
      <c r="A29" s="639" t="s">
        <v>100</v>
      </c>
      <c r="B29" s="630">
        <v>0</v>
      </c>
      <c r="C29" s="630">
        <v>0</v>
      </c>
      <c r="D29" s="631">
        <v>0</v>
      </c>
      <c r="E29" s="632"/>
      <c r="F29" s="632"/>
      <c r="G29" s="631">
        <v>0</v>
      </c>
      <c r="H29" s="630">
        <v>0</v>
      </c>
      <c r="I29" s="630">
        <v>0</v>
      </c>
      <c r="J29" s="630">
        <v>0</v>
      </c>
      <c r="K29" s="123"/>
      <c r="L29" s="123"/>
      <c r="M29" s="123"/>
      <c r="N29" s="123"/>
      <c r="O29" s="123"/>
      <c r="P29" s="123"/>
      <c r="Q29" s="123"/>
    </row>
    <row r="30" spans="1:17" ht="15.6" hidden="1" customHeight="1" x14ac:dyDescent="0.2">
      <c r="A30" s="639" t="s">
        <v>101</v>
      </c>
      <c r="B30" s="630">
        <v>0</v>
      </c>
      <c r="C30" s="630">
        <v>0</v>
      </c>
      <c r="D30" s="631">
        <v>0</v>
      </c>
      <c r="E30" s="632"/>
      <c r="F30" s="632"/>
      <c r="G30" s="631">
        <v>0</v>
      </c>
      <c r="H30" s="630">
        <v>0</v>
      </c>
      <c r="I30" s="630">
        <v>0</v>
      </c>
      <c r="J30" s="630">
        <v>0</v>
      </c>
      <c r="K30" s="123"/>
      <c r="L30" s="123"/>
      <c r="M30" s="123"/>
      <c r="N30" s="123"/>
      <c r="O30" s="123"/>
      <c r="P30" s="123"/>
      <c r="Q30" s="123"/>
    </row>
    <row r="31" spans="1:17" ht="15.6" hidden="1" customHeight="1" x14ac:dyDescent="0.2">
      <c r="A31" s="638" t="s">
        <v>102</v>
      </c>
      <c r="B31" s="597">
        <v>0</v>
      </c>
      <c r="C31" s="597">
        <v>0</v>
      </c>
      <c r="D31" s="597">
        <v>0</v>
      </c>
      <c r="E31" s="632">
        <v>0</v>
      </c>
      <c r="F31" s="632">
        <v>0</v>
      </c>
      <c r="G31" s="597">
        <v>0</v>
      </c>
      <c r="H31" s="597">
        <v>0</v>
      </c>
      <c r="I31" s="597">
        <v>0</v>
      </c>
      <c r="J31" s="597">
        <v>0</v>
      </c>
      <c r="K31" s="116"/>
      <c r="L31" s="116"/>
      <c r="M31" s="116"/>
      <c r="N31" s="116"/>
      <c r="O31" s="116"/>
      <c r="P31" s="116"/>
      <c r="Q31" s="116"/>
    </row>
    <row r="32" spans="1:17" ht="15.6" hidden="1" customHeight="1" x14ac:dyDescent="0.2">
      <c r="A32" s="639" t="s">
        <v>103</v>
      </c>
      <c r="B32" s="630">
        <v>0</v>
      </c>
      <c r="C32" s="630">
        <v>0</v>
      </c>
      <c r="D32" s="631">
        <v>0</v>
      </c>
      <c r="E32" s="632"/>
      <c r="F32" s="632"/>
      <c r="G32" s="631">
        <v>0</v>
      </c>
      <c r="H32" s="630">
        <v>0</v>
      </c>
      <c r="I32" s="630">
        <v>0</v>
      </c>
      <c r="J32" s="630">
        <v>0</v>
      </c>
      <c r="K32" s="123"/>
      <c r="L32" s="123"/>
      <c r="M32" s="123"/>
      <c r="N32" s="123"/>
      <c r="O32" s="123"/>
      <c r="P32" s="123"/>
      <c r="Q32" s="123"/>
    </row>
    <row r="33" spans="1:17" ht="15.6" hidden="1" customHeight="1" x14ac:dyDescent="0.2">
      <c r="A33" s="639" t="s">
        <v>104</v>
      </c>
      <c r="B33" s="630">
        <v>0</v>
      </c>
      <c r="C33" s="630">
        <v>0</v>
      </c>
      <c r="D33" s="631">
        <v>0</v>
      </c>
      <c r="E33" s="632"/>
      <c r="F33" s="632"/>
      <c r="G33" s="631">
        <v>0</v>
      </c>
      <c r="H33" s="630">
        <v>0</v>
      </c>
      <c r="I33" s="630">
        <v>0</v>
      </c>
      <c r="J33" s="630">
        <v>0</v>
      </c>
      <c r="K33" s="123"/>
      <c r="L33" s="123"/>
      <c r="M33" s="123"/>
      <c r="N33" s="123"/>
      <c r="O33" s="123"/>
      <c r="P33" s="123"/>
      <c r="Q33" s="123"/>
    </row>
    <row r="34" spans="1:17" ht="15.6" hidden="1" customHeight="1" x14ac:dyDescent="0.2">
      <c r="A34" s="639" t="s">
        <v>105</v>
      </c>
      <c r="B34" s="630">
        <v>0</v>
      </c>
      <c r="C34" s="630">
        <v>0</v>
      </c>
      <c r="D34" s="631">
        <v>0</v>
      </c>
      <c r="E34" s="632"/>
      <c r="F34" s="632"/>
      <c r="G34" s="631">
        <v>0</v>
      </c>
      <c r="H34" s="630">
        <v>0</v>
      </c>
      <c r="I34" s="630">
        <v>0</v>
      </c>
      <c r="J34" s="630">
        <v>0</v>
      </c>
      <c r="K34" s="123"/>
      <c r="L34" s="123"/>
      <c r="M34" s="123"/>
      <c r="N34" s="123"/>
      <c r="O34" s="123"/>
      <c r="P34" s="123"/>
      <c r="Q34" s="123"/>
    </row>
    <row r="35" spans="1:17" ht="15.6" hidden="1" customHeight="1" x14ac:dyDescent="0.2">
      <c r="A35" s="639" t="s">
        <v>106</v>
      </c>
      <c r="B35" s="630">
        <v>0</v>
      </c>
      <c r="C35" s="630">
        <v>0</v>
      </c>
      <c r="D35" s="631">
        <v>0</v>
      </c>
      <c r="E35" s="632"/>
      <c r="F35" s="632"/>
      <c r="G35" s="631">
        <v>0</v>
      </c>
      <c r="H35" s="630">
        <v>0</v>
      </c>
      <c r="I35" s="630">
        <v>0</v>
      </c>
      <c r="J35" s="630">
        <v>0</v>
      </c>
      <c r="K35" s="123"/>
      <c r="L35" s="123"/>
      <c r="M35" s="123"/>
      <c r="N35" s="123"/>
      <c r="O35" s="123"/>
      <c r="P35" s="123"/>
      <c r="Q35" s="123"/>
    </row>
    <row r="36" spans="1:17" ht="15.6" hidden="1" customHeight="1" x14ac:dyDescent="0.2">
      <c r="A36" s="638" t="s">
        <v>107</v>
      </c>
      <c r="B36" s="597">
        <v>0</v>
      </c>
      <c r="C36" s="597">
        <v>0</v>
      </c>
      <c r="D36" s="597">
        <v>0</v>
      </c>
      <c r="E36" s="632">
        <v>0</v>
      </c>
      <c r="F36" s="632">
        <v>0</v>
      </c>
      <c r="G36" s="597">
        <v>0</v>
      </c>
      <c r="H36" s="597">
        <v>0</v>
      </c>
      <c r="I36" s="597">
        <v>0</v>
      </c>
      <c r="J36" s="597">
        <v>0</v>
      </c>
      <c r="K36" s="116"/>
      <c r="L36" s="116"/>
      <c r="M36" s="116"/>
      <c r="N36" s="116"/>
      <c r="O36" s="116"/>
      <c r="P36" s="116"/>
      <c r="Q36" s="116"/>
    </row>
    <row r="37" spans="1:17" ht="15.6" hidden="1" customHeight="1" x14ac:dyDescent="0.2">
      <c r="A37" s="639" t="s">
        <v>108</v>
      </c>
      <c r="B37" s="630">
        <v>0</v>
      </c>
      <c r="C37" s="630">
        <v>0</v>
      </c>
      <c r="D37" s="631">
        <v>0</v>
      </c>
      <c r="E37" s="632"/>
      <c r="F37" s="632"/>
      <c r="G37" s="631">
        <v>0</v>
      </c>
      <c r="H37" s="630">
        <v>0</v>
      </c>
      <c r="I37" s="630">
        <v>0</v>
      </c>
      <c r="J37" s="630">
        <v>0</v>
      </c>
      <c r="K37" s="123"/>
      <c r="L37" s="123"/>
      <c r="M37" s="123"/>
      <c r="N37" s="123"/>
      <c r="O37" s="123"/>
      <c r="P37" s="123"/>
      <c r="Q37" s="123"/>
    </row>
    <row r="38" spans="1:17" ht="15.6" hidden="1" customHeight="1" x14ac:dyDescent="0.2">
      <c r="A38" s="639" t="s">
        <v>109</v>
      </c>
      <c r="B38" s="630">
        <v>0</v>
      </c>
      <c r="C38" s="630">
        <v>0</v>
      </c>
      <c r="D38" s="631">
        <v>0</v>
      </c>
      <c r="E38" s="632"/>
      <c r="F38" s="632"/>
      <c r="G38" s="631">
        <v>0</v>
      </c>
      <c r="H38" s="630">
        <v>0</v>
      </c>
      <c r="I38" s="630">
        <v>0</v>
      </c>
      <c r="J38" s="630">
        <v>0</v>
      </c>
      <c r="K38" s="123"/>
      <c r="L38" s="123"/>
      <c r="M38" s="123"/>
      <c r="N38" s="123"/>
      <c r="O38" s="123"/>
      <c r="P38" s="123"/>
      <c r="Q38" s="123"/>
    </row>
    <row r="39" spans="1:17" ht="15.6" hidden="1" customHeight="1" x14ac:dyDescent="0.2">
      <c r="A39" s="639" t="s">
        <v>110</v>
      </c>
      <c r="B39" s="630">
        <v>0</v>
      </c>
      <c r="C39" s="630">
        <v>0</v>
      </c>
      <c r="D39" s="631">
        <v>0</v>
      </c>
      <c r="E39" s="632"/>
      <c r="F39" s="632"/>
      <c r="G39" s="631">
        <v>0</v>
      </c>
      <c r="H39" s="630">
        <v>0</v>
      </c>
      <c r="I39" s="630">
        <v>0</v>
      </c>
      <c r="J39" s="630">
        <v>0</v>
      </c>
      <c r="K39" s="123"/>
      <c r="L39" s="123"/>
      <c r="M39" s="123"/>
      <c r="N39" s="123"/>
      <c r="O39" s="123"/>
      <c r="P39" s="123"/>
      <c r="Q39" s="123"/>
    </row>
    <row r="40" spans="1:17" ht="15.6" customHeight="1" x14ac:dyDescent="0.2">
      <c r="A40" s="582" t="s">
        <v>111</v>
      </c>
      <c r="B40" s="633">
        <v>595.59999999999991</v>
      </c>
      <c r="C40" s="633">
        <v>648</v>
      </c>
      <c r="D40" s="633">
        <v>8.8000000000000007</v>
      </c>
      <c r="E40" s="635">
        <v>2734.2956682337144</v>
      </c>
      <c r="F40" s="635">
        <v>3425.3080246913582</v>
      </c>
      <c r="G40" s="633">
        <v>25.3</v>
      </c>
      <c r="H40" s="633">
        <v>1628.5</v>
      </c>
      <c r="I40" s="633">
        <v>2219.6</v>
      </c>
      <c r="J40" s="633">
        <v>36.299999999999997</v>
      </c>
      <c r="K40" s="116"/>
      <c r="L40" s="116"/>
      <c r="M40" s="116"/>
      <c r="N40" s="116"/>
      <c r="O40" s="116"/>
      <c r="P40" s="116"/>
      <c r="Q40" s="116"/>
    </row>
    <row r="41" spans="1:17" ht="15.6" hidden="1" customHeight="1" x14ac:dyDescent="0.2">
      <c r="A41" s="640" t="s">
        <v>112</v>
      </c>
      <c r="B41" s="641">
        <v>0</v>
      </c>
      <c r="C41" s="641">
        <v>0</v>
      </c>
      <c r="D41" s="641">
        <v>0</v>
      </c>
      <c r="E41" s="642">
        <v>0</v>
      </c>
      <c r="F41" s="642">
        <v>0</v>
      </c>
      <c r="G41" s="641">
        <v>0</v>
      </c>
      <c r="H41" s="641">
        <v>0</v>
      </c>
      <c r="I41" s="641">
        <v>0</v>
      </c>
      <c r="J41" s="641">
        <v>0</v>
      </c>
      <c r="K41" s="116"/>
      <c r="L41" s="116"/>
      <c r="M41" s="116"/>
      <c r="N41" s="116"/>
      <c r="O41" s="116"/>
      <c r="P41" s="116"/>
      <c r="Q41" s="116"/>
    </row>
    <row r="42" spans="1:17" ht="15.6" customHeight="1" x14ac:dyDescent="0.2">
      <c r="A42" s="537" t="s">
        <v>58</v>
      </c>
      <c r="B42" s="538">
        <v>595.59999999999991</v>
      </c>
      <c r="C42" s="538">
        <v>648</v>
      </c>
      <c r="D42" s="538">
        <v>8.8000000000000007</v>
      </c>
      <c r="E42" s="539">
        <v>2734.2956682337144</v>
      </c>
      <c r="F42" s="539">
        <v>3425.3080246913582</v>
      </c>
      <c r="G42" s="538">
        <v>25.3</v>
      </c>
      <c r="H42" s="538">
        <v>1628.5</v>
      </c>
      <c r="I42" s="538">
        <v>2219.6</v>
      </c>
      <c r="J42" s="538">
        <v>36.299999999999997</v>
      </c>
      <c r="K42" s="116"/>
      <c r="L42" s="116"/>
      <c r="M42" s="116"/>
      <c r="N42" s="116"/>
      <c r="O42" s="116"/>
      <c r="P42" s="116"/>
      <c r="Q42" s="116"/>
    </row>
    <row r="43" spans="1:17" ht="15.6" customHeight="1" x14ac:dyDescent="0.2">
      <c r="A43" s="135" t="s">
        <v>5</v>
      </c>
    </row>
    <row r="44" spans="1:17" ht="15.6" customHeight="1" x14ac:dyDescent="0.2">
      <c r="A44" s="135" t="s">
        <v>6</v>
      </c>
      <c r="I44" s="137"/>
    </row>
    <row r="45" spans="1:17" ht="20.45" customHeight="1" x14ac:dyDescent="0.2">
      <c r="I45" s="137"/>
    </row>
    <row r="47" spans="1:17" ht="20.100000000000001" customHeight="1" x14ac:dyDescent="0.2">
      <c r="H47" s="74"/>
    </row>
    <row r="51" spans="7:7" ht="20.100000000000001" customHeight="1" x14ac:dyDescent="0.2">
      <c r="G51" s="66" t="s">
        <v>63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52"/>
  <sheetViews>
    <sheetView zoomScale="90" zoomScaleNormal="90" workbookViewId="0">
      <pane xSplit="1" ySplit="7" topLeftCell="B14" activePane="bottomRight" state="frozen"/>
      <selection pane="topRight"/>
      <selection pane="bottomLeft"/>
      <selection pane="bottomRight" activeCell="L25" sqref="L25"/>
    </sheetView>
  </sheetViews>
  <sheetFormatPr defaultColWidth="11.42578125" defaultRowHeight="20.100000000000001" customHeight="1" x14ac:dyDescent="0.2"/>
  <cols>
    <col min="1" max="1" width="19.140625" style="66" customWidth="1"/>
    <col min="2" max="2" width="11.28515625" style="66" customWidth="1"/>
    <col min="3" max="3" width="12.140625" style="66" customWidth="1"/>
    <col min="4" max="4" width="9.140625" style="66" customWidth="1"/>
    <col min="5" max="5" width="12.7109375" style="66" customWidth="1"/>
    <col min="6" max="6" width="11.28515625" style="66" customWidth="1"/>
    <col min="7" max="7" width="9.85546875" style="66" customWidth="1"/>
    <col min="8" max="8" width="12.5703125" style="66" customWidth="1"/>
    <col min="9" max="9" width="13" style="66" customWidth="1"/>
    <col min="10" max="10" width="9.42578125" style="66" customWidth="1"/>
    <col min="11" max="240" width="11.42578125" style="66" customWidth="1"/>
  </cols>
  <sheetData>
    <row r="1" spans="1:17" ht="36" customHeight="1" x14ac:dyDescent="0.2">
      <c r="A1" s="691"/>
      <c r="B1" s="691"/>
      <c r="C1" s="691"/>
      <c r="D1" s="691"/>
      <c r="E1" s="691"/>
      <c r="F1" s="691"/>
      <c r="G1" s="691"/>
      <c r="H1" s="691"/>
      <c r="I1" s="691"/>
      <c r="J1" s="691"/>
      <c r="K1" s="136"/>
      <c r="L1" s="136"/>
      <c r="M1" s="136"/>
      <c r="N1" s="136"/>
      <c r="O1" s="136"/>
      <c r="P1" s="136"/>
      <c r="Q1" s="136"/>
    </row>
    <row r="2" spans="1:17" ht="15.6" customHeight="1" x14ac:dyDescent="0.2">
      <c r="A2" s="691"/>
      <c r="B2" s="691"/>
      <c r="C2" s="691"/>
      <c r="D2" s="691"/>
      <c r="E2" s="691"/>
      <c r="F2" s="691"/>
      <c r="G2" s="691"/>
      <c r="H2" s="691"/>
      <c r="I2" s="691"/>
      <c r="J2" s="691"/>
      <c r="K2" s="137"/>
      <c r="L2" s="137"/>
      <c r="M2" s="137"/>
      <c r="N2" s="137"/>
      <c r="O2" s="137"/>
      <c r="P2" s="137"/>
      <c r="Q2" s="137"/>
    </row>
    <row r="3" spans="1:17" ht="15.6" customHeight="1" x14ac:dyDescent="0.2">
      <c r="A3" s="691"/>
      <c r="B3" s="691"/>
      <c r="C3" s="691"/>
      <c r="D3" s="691"/>
      <c r="E3" s="691"/>
      <c r="F3" s="691"/>
      <c r="G3" s="691"/>
      <c r="H3" s="691"/>
      <c r="I3" s="691"/>
      <c r="J3" s="691"/>
      <c r="K3" s="137"/>
      <c r="L3" s="137"/>
      <c r="M3" s="137"/>
      <c r="N3" s="137"/>
      <c r="O3" s="137"/>
      <c r="P3" s="137"/>
      <c r="Q3" s="137"/>
    </row>
    <row r="4" spans="1:17" ht="15.6" customHeight="1" x14ac:dyDescent="0.2">
      <c r="A4" s="691"/>
      <c r="B4" s="691"/>
      <c r="C4" s="691"/>
      <c r="D4" s="691"/>
      <c r="E4" s="691"/>
      <c r="F4" s="691"/>
      <c r="G4" s="691"/>
      <c r="H4" s="691"/>
      <c r="I4" s="691"/>
      <c r="J4" s="691"/>
    </row>
    <row r="5" spans="1:17" ht="20.100000000000001" customHeight="1" x14ac:dyDescent="0.2">
      <c r="A5" s="728" t="s">
        <v>65</v>
      </c>
      <c r="B5" s="727" t="s">
        <v>66</v>
      </c>
      <c r="C5" s="727"/>
      <c r="D5" s="727"/>
      <c r="E5" s="728" t="s">
        <v>67</v>
      </c>
      <c r="F5" s="728"/>
      <c r="G5" s="728"/>
      <c r="H5" s="727" t="s">
        <v>68</v>
      </c>
      <c r="I5" s="727"/>
      <c r="J5" s="727"/>
    </row>
    <row r="6" spans="1:17" ht="20.100000000000001" customHeight="1" x14ac:dyDescent="0.2">
      <c r="A6" s="728"/>
      <c r="B6" s="279" t="s">
        <v>2</v>
      </c>
      <c r="C6" s="279" t="s">
        <v>4</v>
      </c>
      <c r="D6" s="279" t="s">
        <v>69</v>
      </c>
      <c r="E6" s="279" t="s">
        <v>2</v>
      </c>
      <c r="F6" s="279" t="s">
        <v>4</v>
      </c>
      <c r="G6" s="279" t="s">
        <v>69</v>
      </c>
      <c r="H6" s="279" t="s">
        <v>2</v>
      </c>
      <c r="I6" s="279" t="s">
        <v>4</v>
      </c>
      <c r="J6" s="279" t="s">
        <v>69</v>
      </c>
    </row>
    <row r="7" spans="1:17" ht="20.100000000000001" customHeight="1" x14ac:dyDescent="0.2">
      <c r="A7" s="728"/>
      <c r="B7" s="279" t="s">
        <v>70</v>
      </c>
      <c r="C7" s="279" t="s">
        <v>71</v>
      </c>
      <c r="D7" s="279" t="s">
        <v>72</v>
      </c>
      <c r="E7" s="279" t="s">
        <v>73</v>
      </c>
      <c r="F7" s="279" t="s">
        <v>74</v>
      </c>
      <c r="G7" s="279" t="s">
        <v>75</v>
      </c>
      <c r="H7" s="279" t="s">
        <v>76</v>
      </c>
      <c r="I7" s="279" t="s">
        <v>77</v>
      </c>
      <c r="J7" s="279" t="s">
        <v>78</v>
      </c>
    </row>
    <row r="8" spans="1:17" ht="15.6" customHeight="1" x14ac:dyDescent="0.2">
      <c r="A8" s="582" t="s">
        <v>79</v>
      </c>
      <c r="B8" s="506">
        <v>895.59999999999991</v>
      </c>
      <c r="C8" s="506">
        <v>1016.5999999999999</v>
      </c>
      <c r="D8" s="506">
        <v>13.5</v>
      </c>
      <c r="E8" s="507">
        <v>3926.6870254577939</v>
      </c>
      <c r="F8" s="507">
        <v>4089.1111548298259</v>
      </c>
      <c r="G8" s="506">
        <v>4.0999999999999996</v>
      </c>
      <c r="H8" s="506">
        <v>3516.7</v>
      </c>
      <c r="I8" s="506">
        <v>4156.8999999999996</v>
      </c>
      <c r="J8" s="506">
        <v>18.2</v>
      </c>
    </row>
    <row r="9" spans="1:17" ht="15.6" customHeight="1" x14ac:dyDescent="0.2">
      <c r="A9" s="467" t="s">
        <v>80</v>
      </c>
      <c r="B9" s="500">
        <v>15</v>
      </c>
      <c r="C9" s="500">
        <v>15</v>
      </c>
      <c r="D9" s="500">
        <v>0</v>
      </c>
      <c r="E9" s="500">
        <v>6000</v>
      </c>
      <c r="F9" s="500">
        <v>5721</v>
      </c>
      <c r="G9" s="500">
        <v>-4.7</v>
      </c>
      <c r="H9" s="500">
        <v>90</v>
      </c>
      <c r="I9" s="500">
        <v>85.8</v>
      </c>
      <c r="J9" s="500">
        <v>-4.7</v>
      </c>
    </row>
    <row r="10" spans="1:17" ht="15.6" customHeight="1" x14ac:dyDescent="0.2">
      <c r="A10" s="467" t="s">
        <v>81</v>
      </c>
      <c r="B10" s="500">
        <v>212.6</v>
      </c>
      <c r="C10" s="500">
        <v>215.29999999999998</v>
      </c>
      <c r="D10" s="500">
        <v>1.3</v>
      </c>
      <c r="E10" s="500">
        <v>5075.8532455315144</v>
      </c>
      <c r="F10" s="500">
        <v>5040.0450534138417</v>
      </c>
      <c r="G10" s="500">
        <v>-0.7</v>
      </c>
      <c r="H10" s="500">
        <v>1079.0999999999999</v>
      </c>
      <c r="I10" s="500">
        <v>1085.0999999999999</v>
      </c>
      <c r="J10" s="500">
        <v>0.6</v>
      </c>
    </row>
    <row r="11" spans="1:17" ht="15.6" customHeight="1" x14ac:dyDescent="0.2">
      <c r="A11" s="467" t="s">
        <v>82</v>
      </c>
      <c r="B11" s="500">
        <v>33.6</v>
      </c>
      <c r="C11" s="500">
        <v>35.5</v>
      </c>
      <c r="D11" s="500">
        <v>5.7</v>
      </c>
      <c r="E11" s="500">
        <v>2766.4255952380954</v>
      </c>
      <c r="F11" s="500">
        <v>3016.8760563380283</v>
      </c>
      <c r="G11" s="500">
        <v>9.1</v>
      </c>
      <c r="H11" s="500">
        <v>93</v>
      </c>
      <c r="I11" s="500">
        <v>107.1</v>
      </c>
      <c r="J11" s="500">
        <v>15.2</v>
      </c>
    </row>
    <row r="12" spans="1:17" ht="15.6" customHeight="1" x14ac:dyDescent="0.2">
      <c r="A12" s="467" t="s">
        <v>83</v>
      </c>
      <c r="B12" s="500">
        <v>8.9</v>
      </c>
      <c r="C12" s="500">
        <v>11</v>
      </c>
      <c r="D12" s="500">
        <v>23.6</v>
      </c>
      <c r="E12" s="500">
        <v>2600</v>
      </c>
      <c r="F12" s="500">
        <v>2500</v>
      </c>
      <c r="G12" s="500">
        <v>-3.8</v>
      </c>
      <c r="H12" s="500">
        <v>23.1</v>
      </c>
      <c r="I12" s="500">
        <v>27.5</v>
      </c>
      <c r="J12" s="500">
        <v>19</v>
      </c>
    </row>
    <row r="13" spans="1:17" ht="15.6" customHeight="1" x14ac:dyDescent="0.2">
      <c r="A13" s="467" t="s">
        <v>84</v>
      </c>
      <c r="B13" s="500">
        <v>1.3</v>
      </c>
      <c r="C13" s="500">
        <v>1.3</v>
      </c>
      <c r="D13" s="500">
        <v>0</v>
      </c>
      <c r="E13" s="500">
        <v>905</v>
      </c>
      <c r="F13" s="500">
        <v>944</v>
      </c>
      <c r="G13" s="500">
        <v>4.3</v>
      </c>
      <c r="H13" s="500">
        <v>1.2</v>
      </c>
      <c r="I13" s="500">
        <v>1.2</v>
      </c>
      <c r="J13" s="500">
        <v>0</v>
      </c>
    </row>
    <row r="14" spans="1:17" ht="15.6" customHeight="1" x14ac:dyDescent="0.2">
      <c r="A14" s="467" t="s">
        <v>85</v>
      </c>
      <c r="B14" s="500">
        <v>358</v>
      </c>
      <c r="C14" s="500">
        <v>373.4</v>
      </c>
      <c r="D14" s="498">
        <v>4.3</v>
      </c>
      <c r="E14" s="499">
        <v>3113.7765363128492</v>
      </c>
      <c r="F14" s="499">
        <v>2985.2442420996258</v>
      </c>
      <c r="G14" s="498">
        <v>-4.0999999999999996</v>
      </c>
      <c r="H14" s="500">
        <v>1114.7</v>
      </c>
      <c r="I14" s="500">
        <v>1114.7</v>
      </c>
      <c r="J14" s="500">
        <v>0</v>
      </c>
    </row>
    <row r="15" spans="1:17" ht="15.6" customHeight="1" x14ac:dyDescent="0.2">
      <c r="A15" s="467" t="s">
        <v>86</v>
      </c>
      <c r="B15" s="500">
        <v>266.2</v>
      </c>
      <c r="C15" s="500">
        <v>365.09999999999997</v>
      </c>
      <c r="D15" s="529">
        <v>37.200000000000003</v>
      </c>
      <c r="E15" s="499">
        <v>4190.8869271224648</v>
      </c>
      <c r="F15" s="499">
        <v>4753.5940838126544</v>
      </c>
      <c r="G15" s="498">
        <v>13.4</v>
      </c>
      <c r="H15" s="500">
        <v>1115.5999999999999</v>
      </c>
      <c r="I15" s="500">
        <v>1735.5</v>
      </c>
      <c r="J15" s="500">
        <v>55.6</v>
      </c>
    </row>
    <row r="16" spans="1:17" ht="15.6" customHeight="1" x14ac:dyDescent="0.2">
      <c r="A16" s="474" t="s">
        <v>87</v>
      </c>
      <c r="B16" s="524">
        <v>2899.8999999999996</v>
      </c>
      <c r="C16" s="524">
        <v>3119.3</v>
      </c>
      <c r="D16" s="524">
        <v>7.6</v>
      </c>
      <c r="E16" s="525">
        <v>3030.7003689782409</v>
      </c>
      <c r="F16" s="525">
        <v>3320.339178661879</v>
      </c>
      <c r="G16" s="524">
        <v>9.6</v>
      </c>
      <c r="H16" s="524">
        <v>8788.9000000000015</v>
      </c>
      <c r="I16" s="524">
        <v>10357.200000000001</v>
      </c>
      <c r="J16" s="524">
        <v>17.8</v>
      </c>
    </row>
    <row r="17" spans="1:10" ht="15.6" customHeight="1" x14ac:dyDescent="0.2">
      <c r="A17" s="467" t="s">
        <v>88</v>
      </c>
      <c r="B17" s="500">
        <v>471.90000000000003</v>
      </c>
      <c r="C17" s="500">
        <v>503.6</v>
      </c>
      <c r="D17" s="498">
        <v>6.7</v>
      </c>
      <c r="E17" s="499">
        <v>5094.8853570671754</v>
      </c>
      <c r="F17" s="499">
        <v>5048.9666401906261</v>
      </c>
      <c r="G17" s="498">
        <v>-0.9</v>
      </c>
      <c r="H17" s="500">
        <v>2404.3000000000002</v>
      </c>
      <c r="I17" s="500">
        <v>2542.6999999999998</v>
      </c>
      <c r="J17" s="500">
        <v>5.8</v>
      </c>
    </row>
    <row r="18" spans="1:10" ht="15.6" customHeight="1" x14ac:dyDescent="0.2">
      <c r="A18" s="467" t="s">
        <v>89</v>
      </c>
      <c r="B18" s="500">
        <v>523.4</v>
      </c>
      <c r="C18" s="500">
        <v>578.30000000000007</v>
      </c>
      <c r="D18" s="498">
        <v>10.5</v>
      </c>
      <c r="E18" s="499">
        <v>4004.5215896064201</v>
      </c>
      <c r="F18" s="499">
        <v>4356.2228946913365</v>
      </c>
      <c r="G18" s="498">
        <v>8.8000000000000007</v>
      </c>
      <c r="H18" s="500">
        <v>2096</v>
      </c>
      <c r="I18" s="500">
        <v>2519.1999999999998</v>
      </c>
      <c r="J18" s="500">
        <v>20.2</v>
      </c>
    </row>
    <row r="19" spans="1:10" ht="15.6" customHeight="1" x14ac:dyDescent="0.2">
      <c r="A19" s="467" t="s">
        <v>90</v>
      </c>
      <c r="B19" s="500">
        <v>543.9</v>
      </c>
      <c r="C19" s="500">
        <v>560.20000000000005</v>
      </c>
      <c r="D19" s="498">
        <v>3</v>
      </c>
      <c r="E19" s="499">
        <v>842</v>
      </c>
      <c r="F19" s="499">
        <v>906</v>
      </c>
      <c r="G19" s="498">
        <v>7.6</v>
      </c>
      <c r="H19" s="500">
        <v>458</v>
      </c>
      <c r="I19" s="500">
        <v>507.5</v>
      </c>
      <c r="J19" s="500">
        <v>10.8</v>
      </c>
    </row>
    <row r="20" spans="1:10" ht="15.6" customHeight="1" x14ac:dyDescent="0.2">
      <c r="A20" s="467" t="s">
        <v>91</v>
      </c>
      <c r="B20" s="500">
        <v>52.9</v>
      </c>
      <c r="C20" s="500">
        <v>53.9</v>
      </c>
      <c r="D20" s="498">
        <v>1.9</v>
      </c>
      <c r="E20" s="499">
        <v>523</v>
      </c>
      <c r="F20" s="499">
        <v>523</v>
      </c>
      <c r="G20" s="498">
        <v>0</v>
      </c>
      <c r="H20" s="500">
        <v>27.7</v>
      </c>
      <c r="I20" s="500">
        <v>28.2</v>
      </c>
      <c r="J20" s="500">
        <v>1.8</v>
      </c>
    </row>
    <row r="21" spans="1:10" ht="15.6" customHeight="1" x14ac:dyDescent="0.2">
      <c r="A21" s="467" t="s">
        <v>92</v>
      </c>
      <c r="B21" s="500">
        <v>96.3</v>
      </c>
      <c r="C21" s="500">
        <v>116.8</v>
      </c>
      <c r="D21" s="498">
        <v>21.3</v>
      </c>
      <c r="E21" s="499">
        <v>515</v>
      </c>
      <c r="F21" s="499">
        <v>810</v>
      </c>
      <c r="G21" s="498">
        <v>57.3</v>
      </c>
      <c r="H21" s="500">
        <v>49.6</v>
      </c>
      <c r="I21" s="500">
        <v>94.6</v>
      </c>
      <c r="J21" s="500">
        <v>90.7</v>
      </c>
    </row>
    <row r="22" spans="1:10" ht="15.6" customHeight="1" x14ac:dyDescent="0.2">
      <c r="A22" s="467" t="s">
        <v>93</v>
      </c>
      <c r="B22" s="500">
        <v>238.2</v>
      </c>
      <c r="C22" s="500">
        <v>243.2</v>
      </c>
      <c r="D22" s="498">
        <v>2.1</v>
      </c>
      <c r="E22" s="499">
        <v>591.93954659949623</v>
      </c>
      <c r="F22" s="499">
        <v>553.0098684210526</v>
      </c>
      <c r="G22" s="498">
        <v>-6.6</v>
      </c>
      <c r="H22" s="500">
        <v>141</v>
      </c>
      <c r="I22" s="500">
        <v>134.5</v>
      </c>
      <c r="J22" s="500">
        <v>-4.5999999999999996</v>
      </c>
    </row>
    <row r="23" spans="1:10" ht="15.6" customHeight="1" x14ac:dyDescent="0.2">
      <c r="A23" s="467" t="s">
        <v>94</v>
      </c>
      <c r="B23" s="500">
        <v>44.7</v>
      </c>
      <c r="C23" s="500">
        <v>44.7</v>
      </c>
      <c r="D23" s="498">
        <v>0</v>
      </c>
      <c r="E23" s="499">
        <v>3550</v>
      </c>
      <c r="F23" s="499">
        <v>3000</v>
      </c>
      <c r="G23" s="498">
        <v>-15.5</v>
      </c>
      <c r="H23" s="500">
        <v>158.69999999999999</v>
      </c>
      <c r="I23" s="500">
        <v>134.1</v>
      </c>
      <c r="J23" s="500">
        <v>-15.5</v>
      </c>
    </row>
    <row r="24" spans="1:10" ht="15.6" customHeight="1" x14ac:dyDescent="0.2">
      <c r="A24" s="467" t="s">
        <v>95</v>
      </c>
      <c r="B24" s="500">
        <v>174.8</v>
      </c>
      <c r="C24" s="500">
        <v>174.8</v>
      </c>
      <c r="D24" s="498">
        <v>0</v>
      </c>
      <c r="E24" s="499">
        <v>4172</v>
      </c>
      <c r="F24" s="499">
        <v>5505</v>
      </c>
      <c r="G24" s="498">
        <v>32</v>
      </c>
      <c r="H24" s="500">
        <v>729.3</v>
      </c>
      <c r="I24" s="500">
        <v>962.3</v>
      </c>
      <c r="J24" s="500">
        <v>31.9</v>
      </c>
    </row>
    <row r="25" spans="1:10" ht="15.6" customHeight="1" x14ac:dyDescent="0.2">
      <c r="A25" s="467" t="s">
        <v>96</v>
      </c>
      <c r="B25" s="500">
        <v>753.8</v>
      </c>
      <c r="C25" s="500">
        <v>843.8</v>
      </c>
      <c r="D25" s="498">
        <v>11.9</v>
      </c>
      <c r="E25" s="499">
        <v>3614.1010878217035</v>
      </c>
      <c r="F25" s="499">
        <v>4069.7627399857788</v>
      </c>
      <c r="G25" s="498">
        <v>12.6</v>
      </c>
      <c r="H25" s="500">
        <v>2724.3</v>
      </c>
      <c r="I25" s="500">
        <v>3434.1</v>
      </c>
      <c r="J25" s="500">
        <v>26.1</v>
      </c>
    </row>
    <row r="26" spans="1:10" ht="15.6" customHeight="1" x14ac:dyDescent="0.2">
      <c r="A26" s="474" t="s">
        <v>97</v>
      </c>
      <c r="B26" s="524">
        <v>9908.7999999999993</v>
      </c>
      <c r="C26" s="524">
        <v>10707.000000000002</v>
      </c>
      <c r="D26" s="524">
        <v>8.1</v>
      </c>
      <c r="E26" s="525">
        <v>4891.6242027288872</v>
      </c>
      <c r="F26" s="525">
        <v>5915.9900345568303</v>
      </c>
      <c r="G26" s="524">
        <v>20.9</v>
      </c>
      <c r="H26" s="524">
        <v>48470.1</v>
      </c>
      <c r="I26" s="524">
        <v>63342.6</v>
      </c>
      <c r="J26" s="524">
        <v>30.7</v>
      </c>
    </row>
    <row r="27" spans="1:10" ht="15.6" customHeight="1" x14ac:dyDescent="0.2">
      <c r="A27" s="467" t="s">
        <v>98</v>
      </c>
      <c r="B27" s="500">
        <v>5884.3</v>
      </c>
      <c r="C27" s="500">
        <v>6547.4000000000005</v>
      </c>
      <c r="D27" s="498">
        <v>11.3</v>
      </c>
      <c r="E27" s="499">
        <v>5649.5994595788798</v>
      </c>
      <c r="F27" s="499">
        <v>6189.344640620704</v>
      </c>
      <c r="G27" s="498">
        <v>9.6</v>
      </c>
      <c r="H27" s="500">
        <v>33243.9</v>
      </c>
      <c r="I27" s="500">
        <v>40524.1</v>
      </c>
      <c r="J27" s="500">
        <v>21.9</v>
      </c>
    </row>
    <row r="28" spans="1:10" ht="15.6" customHeight="1" x14ac:dyDescent="0.2">
      <c r="A28" s="467" t="s">
        <v>99</v>
      </c>
      <c r="B28" s="500">
        <v>2125.8999999999996</v>
      </c>
      <c r="C28" s="500">
        <v>2179.5</v>
      </c>
      <c r="D28" s="498">
        <v>2.5</v>
      </c>
      <c r="E28" s="499">
        <v>3024.1384825250484</v>
      </c>
      <c r="F28" s="499">
        <v>5144.5092911218171</v>
      </c>
      <c r="G28" s="498">
        <v>70.099999999999994</v>
      </c>
      <c r="H28" s="500">
        <v>6429</v>
      </c>
      <c r="I28" s="500">
        <v>11212.5</v>
      </c>
      <c r="J28" s="500">
        <v>74.400000000000006</v>
      </c>
    </row>
    <row r="29" spans="1:10" ht="15.6" customHeight="1" x14ac:dyDescent="0.2">
      <c r="A29" s="467" t="s">
        <v>100</v>
      </c>
      <c r="B29" s="500">
        <v>1838.6999999999998</v>
      </c>
      <c r="C29" s="500">
        <v>1919</v>
      </c>
      <c r="D29" s="498">
        <v>4.4000000000000004</v>
      </c>
      <c r="E29" s="499">
        <v>4585.2830804372661</v>
      </c>
      <c r="F29" s="499">
        <v>5845.6775403856172</v>
      </c>
      <c r="G29" s="498">
        <v>27.5</v>
      </c>
      <c r="H29" s="500">
        <v>8431</v>
      </c>
      <c r="I29" s="500">
        <v>11217.9</v>
      </c>
      <c r="J29" s="500">
        <v>33.1</v>
      </c>
    </row>
    <row r="30" spans="1:10" ht="15.6" customHeight="1" x14ac:dyDescent="0.2">
      <c r="A30" s="467" t="s">
        <v>101</v>
      </c>
      <c r="B30" s="500">
        <v>59.900000000000006</v>
      </c>
      <c r="C30" s="500">
        <v>61.1</v>
      </c>
      <c r="D30" s="498">
        <v>2</v>
      </c>
      <c r="E30" s="499">
        <v>6113.7195325542571</v>
      </c>
      <c r="F30" s="499">
        <v>6351.5057283142387</v>
      </c>
      <c r="G30" s="498">
        <v>3.9</v>
      </c>
      <c r="H30" s="500">
        <v>366.2</v>
      </c>
      <c r="I30" s="500">
        <v>388.1</v>
      </c>
      <c r="J30" s="500">
        <v>6</v>
      </c>
    </row>
    <row r="31" spans="1:10" ht="15.6" customHeight="1" x14ac:dyDescent="0.2">
      <c r="A31" s="474" t="s">
        <v>102</v>
      </c>
      <c r="B31" s="524">
        <v>2213.5</v>
      </c>
      <c r="C31" s="524">
        <v>2341.4</v>
      </c>
      <c r="D31" s="524">
        <v>5.8</v>
      </c>
      <c r="E31" s="525">
        <v>4669.6745425796253</v>
      </c>
      <c r="F31" s="525">
        <v>5476.5487742376354</v>
      </c>
      <c r="G31" s="524">
        <v>17.3</v>
      </c>
      <c r="H31" s="524">
        <v>10336.400000000001</v>
      </c>
      <c r="I31" s="524">
        <v>12822.800000000001</v>
      </c>
      <c r="J31" s="524">
        <v>24.1</v>
      </c>
    </row>
    <row r="32" spans="1:10" ht="15.6" customHeight="1" x14ac:dyDescent="0.2">
      <c r="A32" s="467" t="s">
        <v>103</v>
      </c>
      <c r="B32" s="500">
        <v>1314.6</v>
      </c>
      <c r="C32" s="500">
        <v>1419.8000000000002</v>
      </c>
      <c r="D32" s="498">
        <v>8</v>
      </c>
      <c r="E32" s="499">
        <v>5343.5282215122479</v>
      </c>
      <c r="F32" s="499">
        <v>6165.1152274968308</v>
      </c>
      <c r="G32" s="498">
        <v>15.4</v>
      </c>
      <c r="H32" s="500">
        <v>7024.6</v>
      </c>
      <c r="I32" s="500">
        <v>8753.2000000000007</v>
      </c>
      <c r="J32" s="500">
        <v>24.6</v>
      </c>
    </row>
    <row r="33" spans="1:10" ht="15.6" customHeight="1" x14ac:dyDescent="0.2">
      <c r="A33" s="467" t="s">
        <v>104</v>
      </c>
      <c r="B33" s="500">
        <v>12.5</v>
      </c>
      <c r="C33" s="500">
        <v>12.9</v>
      </c>
      <c r="D33" s="498">
        <v>3.2</v>
      </c>
      <c r="E33" s="499">
        <v>2870</v>
      </c>
      <c r="F33" s="499">
        <v>2939</v>
      </c>
      <c r="G33" s="498">
        <v>2.4</v>
      </c>
      <c r="H33" s="500">
        <v>35.9</v>
      </c>
      <c r="I33" s="500">
        <v>37.9</v>
      </c>
      <c r="J33" s="500">
        <v>5.6</v>
      </c>
    </row>
    <row r="34" spans="1:10" ht="15.6" customHeight="1" x14ac:dyDescent="0.2">
      <c r="A34" s="467" t="s">
        <v>105</v>
      </c>
      <c r="B34" s="500">
        <v>1.4</v>
      </c>
      <c r="C34" s="500">
        <v>1.6</v>
      </c>
      <c r="D34" s="498">
        <v>14.3</v>
      </c>
      <c r="E34" s="499">
        <v>3620.0000000000005</v>
      </c>
      <c r="F34" s="499">
        <v>3236</v>
      </c>
      <c r="G34" s="498">
        <v>-10.6</v>
      </c>
      <c r="H34" s="500">
        <v>5.0999999999999996</v>
      </c>
      <c r="I34" s="500">
        <v>5.2</v>
      </c>
      <c r="J34" s="500">
        <v>2</v>
      </c>
    </row>
    <row r="35" spans="1:10" ht="15.6" customHeight="1" x14ac:dyDescent="0.2">
      <c r="A35" s="467" t="s">
        <v>106</v>
      </c>
      <c r="B35" s="500">
        <v>885</v>
      </c>
      <c r="C35" s="500">
        <v>907.1</v>
      </c>
      <c r="D35" s="498">
        <v>2.5</v>
      </c>
      <c r="E35" s="499">
        <v>3695.7959322033903</v>
      </c>
      <c r="F35" s="499">
        <v>4438.8380553411971</v>
      </c>
      <c r="G35" s="498">
        <v>20.100000000000001</v>
      </c>
      <c r="H35" s="500">
        <v>3270.8</v>
      </c>
      <c r="I35" s="500">
        <v>4026.5</v>
      </c>
      <c r="J35" s="500">
        <v>23.1</v>
      </c>
    </row>
    <row r="36" spans="1:10" ht="15.6" customHeight="1" x14ac:dyDescent="0.2">
      <c r="A36" s="474" t="s">
        <v>107</v>
      </c>
      <c r="B36" s="524">
        <v>4025.8</v>
      </c>
      <c r="C36" s="524">
        <v>4314.5</v>
      </c>
      <c r="D36" s="524">
        <v>7.2</v>
      </c>
      <c r="E36" s="525">
        <v>3970.5538278106214</v>
      </c>
      <c r="F36" s="525">
        <v>5541.4530304786194</v>
      </c>
      <c r="G36" s="524">
        <v>39.6</v>
      </c>
      <c r="H36" s="524">
        <v>15984.7</v>
      </c>
      <c r="I36" s="524">
        <v>23908.6</v>
      </c>
      <c r="J36" s="524">
        <v>49.6</v>
      </c>
    </row>
    <row r="37" spans="1:10" ht="15.6" customHeight="1" x14ac:dyDescent="0.2">
      <c r="A37" s="467" t="s">
        <v>108</v>
      </c>
      <c r="B37" s="500">
        <v>2878</v>
      </c>
      <c r="C37" s="500">
        <v>3136.7000000000003</v>
      </c>
      <c r="D37" s="498">
        <v>9</v>
      </c>
      <c r="E37" s="499">
        <v>3340.5706045865186</v>
      </c>
      <c r="F37" s="499">
        <v>6045.272228775465</v>
      </c>
      <c r="G37" s="498">
        <v>81</v>
      </c>
      <c r="H37" s="500">
        <v>9614.2000000000007</v>
      </c>
      <c r="I37" s="500">
        <v>18962.2</v>
      </c>
      <c r="J37" s="500">
        <v>97.2</v>
      </c>
    </row>
    <row r="38" spans="1:10" ht="15.6" customHeight="1" x14ac:dyDescent="0.2">
      <c r="A38" s="643" t="s">
        <v>109</v>
      </c>
      <c r="B38" s="500">
        <v>346.1</v>
      </c>
      <c r="C38" s="500">
        <v>353.7</v>
      </c>
      <c r="D38" s="498">
        <v>2.2000000000000002</v>
      </c>
      <c r="E38" s="499">
        <v>5722</v>
      </c>
      <c r="F38" s="499">
        <v>5548</v>
      </c>
      <c r="G38" s="498">
        <v>-3</v>
      </c>
      <c r="H38" s="500">
        <v>1980.4</v>
      </c>
      <c r="I38" s="500">
        <v>1962.3</v>
      </c>
      <c r="J38" s="500">
        <v>-0.9</v>
      </c>
    </row>
    <row r="39" spans="1:10" ht="15.6" customHeight="1" x14ac:dyDescent="0.2">
      <c r="A39" s="643" t="s">
        <v>110</v>
      </c>
      <c r="B39" s="500">
        <v>801.7</v>
      </c>
      <c r="C39" s="500">
        <v>824.1</v>
      </c>
      <c r="D39" s="498">
        <v>2.8</v>
      </c>
      <c r="E39" s="499">
        <v>5476</v>
      </c>
      <c r="F39" s="499">
        <v>3621</v>
      </c>
      <c r="G39" s="498">
        <v>-33.9</v>
      </c>
      <c r="H39" s="500">
        <v>4390.1000000000004</v>
      </c>
      <c r="I39" s="500">
        <v>2984.1</v>
      </c>
      <c r="J39" s="500">
        <v>-32</v>
      </c>
    </row>
    <row r="40" spans="1:10" ht="15.6" customHeight="1" x14ac:dyDescent="0.2">
      <c r="A40" s="621" t="s">
        <v>111</v>
      </c>
      <c r="B40" s="524">
        <v>3795.4999999999995</v>
      </c>
      <c r="C40" s="524">
        <v>4135.8999999999996</v>
      </c>
      <c r="D40" s="524">
        <v>9</v>
      </c>
      <c r="E40" s="525">
        <v>3242.1206428665528</v>
      </c>
      <c r="F40" s="525">
        <v>3509.302545999662</v>
      </c>
      <c r="G40" s="524">
        <v>8.1999999999999993</v>
      </c>
      <c r="H40" s="524">
        <v>12305.600000000002</v>
      </c>
      <c r="I40" s="524">
        <v>14514.1</v>
      </c>
      <c r="J40" s="524">
        <v>17.899999999999999</v>
      </c>
    </row>
    <row r="41" spans="1:10" ht="15.6" customHeight="1" x14ac:dyDescent="0.2">
      <c r="A41" s="621" t="s">
        <v>112</v>
      </c>
      <c r="B41" s="524">
        <v>16148.099999999999</v>
      </c>
      <c r="C41" s="524">
        <v>17362.900000000001</v>
      </c>
      <c r="D41" s="524">
        <v>7.5</v>
      </c>
      <c r="E41" s="525">
        <v>4631.5731324428261</v>
      </c>
      <c r="F41" s="525">
        <v>5763.6625045355322</v>
      </c>
      <c r="G41" s="524">
        <v>24.4</v>
      </c>
      <c r="H41" s="524">
        <v>74791.199999999997</v>
      </c>
      <c r="I41" s="524">
        <v>100074</v>
      </c>
      <c r="J41" s="524">
        <v>33.799999999999997</v>
      </c>
    </row>
    <row r="42" spans="1:10" ht="15.6" customHeight="1" x14ac:dyDescent="0.2">
      <c r="A42" s="581" t="s">
        <v>58</v>
      </c>
      <c r="B42" s="571">
        <v>19943.599999999999</v>
      </c>
      <c r="C42" s="571">
        <v>21498.800000000003</v>
      </c>
      <c r="D42" s="571">
        <v>7.8</v>
      </c>
      <c r="E42" s="572">
        <v>4367.1440963517125</v>
      </c>
      <c r="F42" s="572">
        <v>5329.972840344577</v>
      </c>
      <c r="G42" s="571">
        <v>22</v>
      </c>
      <c r="H42" s="571">
        <v>87096.8</v>
      </c>
      <c r="I42" s="571">
        <v>114588.1</v>
      </c>
      <c r="J42" s="571">
        <v>31.6</v>
      </c>
    </row>
    <row r="43" spans="1:10" ht="15.6" customHeight="1" x14ac:dyDescent="0.2">
      <c r="A43" s="550" t="s">
        <v>5</v>
      </c>
      <c r="B43" s="551"/>
      <c r="C43" s="551"/>
      <c r="D43" s="551"/>
      <c r="E43" s="551"/>
      <c r="F43" s="551"/>
      <c r="G43" s="551"/>
      <c r="H43" s="551"/>
      <c r="I43" s="551"/>
      <c r="J43" s="551"/>
    </row>
    <row r="44" spans="1:10" ht="15.6" customHeight="1" x14ac:dyDescent="0.2">
      <c r="A44" s="550" t="s">
        <v>6</v>
      </c>
      <c r="B44" s="551"/>
      <c r="C44" s="551"/>
      <c r="D44" s="551"/>
      <c r="E44" s="551"/>
      <c r="F44" s="551"/>
      <c r="G44" s="551"/>
      <c r="H44" s="551"/>
      <c r="I44" s="551"/>
      <c r="J44" s="551"/>
    </row>
    <row r="52" spans="7:7" ht="20.100000000000001" customHeight="1" x14ac:dyDescent="0.2">
      <c r="G52" s="66" t="s">
        <v>63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48"/>
  <sheetViews>
    <sheetView zoomScale="90" workbookViewId="0">
      <pane xSplit="1" ySplit="8" topLeftCell="B9" activePane="bottomRight" state="frozen"/>
      <selection activeCell="E7" sqref="E7:E42"/>
      <selection pane="topRight"/>
      <selection pane="bottomLeft"/>
      <selection pane="bottomRight" activeCell="B9" sqref="B9"/>
    </sheetView>
  </sheetViews>
  <sheetFormatPr defaultColWidth="11.42578125" defaultRowHeight="20.100000000000001" customHeight="1" x14ac:dyDescent="0.2"/>
  <cols>
    <col min="1" max="1" width="19.140625" style="1" customWidth="1"/>
    <col min="2" max="8" width="11.28515625" style="1" customWidth="1"/>
    <col min="9" max="9" width="11.42578125" style="1" customWidth="1"/>
    <col min="10" max="10" width="9.42578125" style="1" customWidth="1"/>
    <col min="11" max="11" width="9.140625" style="1" customWidth="1"/>
    <col min="12" max="12" width="8.85546875" style="1" customWidth="1"/>
    <col min="13" max="13" width="8" style="1" customWidth="1"/>
    <col min="14" max="14" width="8.7109375" style="1" customWidth="1"/>
    <col min="15" max="15" width="16.85546875" style="1" customWidth="1"/>
    <col min="16" max="21" width="11.42578125" style="1" customWidth="1"/>
    <col min="22" max="23" width="11.28515625" style="1" customWidth="1"/>
    <col min="24" max="25" width="11.140625" style="1" customWidth="1"/>
    <col min="26" max="26" width="7.85546875" style="1" customWidth="1"/>
    <col min="27" max="27" width="17.28515625" style="1" customWidth="1"/>
    <col min="28" max="34" width="11.42578125" style="1" customWidth="1"/>
    <col min="35" max="35" width="11.140625" style="1" customWidth="1"/>
    <col min="36" max="38" width="11.42578125" style="1" customWidth="1"/>
    <col min="39" max="39" width="10" style="1" customWidth="1"/>
    <col min="40" max="257" width="11.42578125" style="1" customWidth="1"/>
  </cols>
  <sheetData>
    <row r="1" spans="1:42" ht="39" customHeight="1" x14ac:dyDescent="0.2">
      <c r="A1" s="680"/>
      <c r="B1" s="680"/>
      <c r="C1" s="680"/>
      <c r="D1" s="680"/>
      <c r="E1" s="680"/>
      <c r="F1" s="680"/>
      <c r="G1" s="680"/>
      <c r="H1" s="680"/>
      <c r="I1" s="680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</row>
    <row r="2" spans="1:42" ht="15.6" customHeight="1" x14ac:dyDescent="0.2">
      <c r="A2" s="686"/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75"/>
      <c r="O2" s="680"/>
      <c r="P2" s="680"/>
      <c r="Q2" s="680"/>
      <c r="R2" s="680"/>
      <c r="S2" s="680"/>
      <c r="T2" s="680"/>
      <c r="U2" s="680"/>
      <c r="V2" s="680"/>
      <c r="W2" s="680"/>
      <c r="X2" s="680"/>
      <c r="Y2" s="680"/>
      <c r="Z2" s="75"/>
      <c r="AA2" s="680"/>
      <c r="AB2" s="680"/>
      <c r="AC2" s="680"/>
      <c r="AD2" s="680"/>
      <c r="AE2" s="680"/>
      <c r="AF2" s="680"/>
      <c r="AG2" s="680"/>
      <c r="AH2" s="680"/>
      <c r="AI2" s="680"/>
      <c r="AJ2" s="680"/>
      <c r="AK2" s="680"/>
      <c r="AL2" s="680"/>
      <c r="AM2" s="680"/>
      <c r="AN2" s="22"/>
      <c r="AO2" s="22"/>
      <c r="AP2" s="22"/>
    </row>
    <row r="3" spans="1:42" ht="15.6" customHeight="1" x14ac:dyDescent="0.2">
      <c r="A3" s="686"/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75"/>
      <c r="O3" s="680"/>
      <c r="P3" s="680"/>
      <c r="Q3" s="680"/>
      <c r="R3" s="680"/>
      <c r="S3" s="680"/>
      <c r="T3" s="680"/>
      <c r="U3" s="680"/>
      <c r="V3" s="680"/>
      <c r="W3" s="680"/>
      <c r="X3" s="680"/>
      <c r="Y3" s="680"/>
      <c r="Z3" s="75"/>
      <c r="AA3" s="680"/>
      <c r="AB3" s="680"/>
      <c r="AC3" s="680"/>
      <c r="AD3" s="680"/>
      <c r="AE3" s="680"/>
      <c r="AF3" s="680"/>
      <c r="AG3" s="680"/>
      <c r="AH3" s="680"/>
      <c r="AI3" s="680"/>
      <c r="AJ3" s="680"/>
      <c r="AK3" s="680"/>
      <c r="AL3" s="680"/>
      <c r="AM3" s="680"/>
      <c r="AN3" s="22"/>
      <c r="AO3" s="22"/>
      <c r="AP3" s="22"/>
    </row>
    <row r="4" spans="1:42" ht="15.6" customHeight="1" x14ac:dyDescent="0.2">
      <c r="A4" s="686"/>
      <c r="B4" s="686"/>
      <c r="C4" s="686"/>
      <c r="D4" s="686"/>
      <c r="E4" s="686"/>
      <c r="F4" s="686"/>
      <c r="G4" s="686"/>
      <c r="H4" s="686"/>
      <c r="I4" s="686"/>
      <c r="J4" s="686"/>
      <c r="K4" s="686"/>
      <c r="L4" s="686"/>
      <c r="M4" s="686"/>
      <c r="N4" s="75"/>
      <c r="O4" s="680"/>
      <c r="P4" s="680"/>
      <c r="Q4" s="680"/>
      <c r="R4" s="680"/>
      <c r="S4" s="680"/>
      <c r="T4" s="680"/>
      <c r="U4" s="680"/>
      <c r="V4" s="680"/>
      <c r="W4" s="680"/>
      <c r="X4" s="680"/>
      <c r="Y4" s="680"/>
      <c r="Z4" s="75"/>
      <c r="AA4" s="680"/>
      <c r="AB4" s="680"/>
      <c r="AC4" s="680"/>
      <c r="AD4" s="680"/>
      <c r="AE4" s="680"/>
      <c r="AF4" s="680"/>
      <c r="AG4" s="680"/>
      <c r="AH4" s="680"/>
      <c r="AI4" s="680"/>
      <c r="AJ4" s="680"/>
      <c r="AK4" s="680"/>
      <c r="AL4" s="680"/>
      <c r="AM4" s="680"/>
      <c r="AN4" s="22"/>
      <c r="AO4" s="22"/>
      <c r="AP4" s="22"/>
    </row>
    <row r="5" spans="1:42" ht="19.5" customHeight="1" x14ac:dyDescent="0.2">
      <c r="A5" s="725" t="s">
        <v>65</v>
      </c>
      <c r="B5" s="729" t="s">
        <v>126</v>
      </c>
      <c r="C5" s="729"/>
      <c r="D5" s="729"/>
      <c r="E5" s="729"/>
      <c r="F5" s="729"/>
      <c r="G5" s="729"/>
      <c r="H5" s="729"/>
      <c r="I5" s="729"/>
      <c r="J5" s="729"/>
      <c r="K5" s="729"/>
      <c r="L5" s="729"/>
      <c r="M5" s="729"/>
      <c r="N5" s="82"/>
      <c r="O5" s="725" t="s">
        <v>65</v>
      </c>
      <c r="P5" s="729" t="s">
        <v>67</v>
      </c>
      <c r="Q5" s="729"/>
      <c r="R5" s="729"/>
      <c r="S5" s="729"/>
      <c r="T5" s="729"/>
      <c r="U5" s="729"/>
      <c r="V5" s="729"/>
      <c r="W5" s="729"/>
      <c r="X5" s="729"/>
      <c r="Y5" s="729"/>
      <c r="Z5" s="82"/>
      <c r="AA5" s="725" t="s">
        <v>65</v>
      </c>
      <c r="AB5" s="729" t="s">
        <v>127</v>
      </c>
      <c r="AC5" s="729"/>
      <c r="AD5" s="729"/>
      <c r="AE5" s="729"/>
      <c r="AF5" s="729"/>
      <c r="AG5" s="729"/>
      <c r="AH5" s="729"/>
      <c r="AI5" s="729"/>
      <c r="AJ5" s="729"/>
      <c r="AK5" s="729"/>
      <c r="AL5" s="729"/>
      <c r="AM5" s="729"/>
      <c r="AN5" s="22"/>
      <c r="AO5" s="22"/>
      <c r="AP5" s="22"/>
    </row>
    <row r="6" spans="1:42" ht="20.100000000000001" customHeight="1" x14ac:dyDescent="0.2">
      <c r="A6" s="725"/>
      <c r="B6" s="278" t="s">
        <v>128</v>
      </c>
      <c r="C6" s="278" t="s">
        <v>129</v>
      </c>
      <c r="D6" s="278" t="s">
        <v>130</v>
      </c>
      <c r="E6" s="278" t="s">
        <v>131</v>
      </c>
      <c r="F6" s="278" t="s">
        <v>132</v>
      </c>
      <c r="G6" s="278" t="s">
        <v>133</v>
      </c>
      <c r="H6" s="725" t="s">
        <v>134</v>
      </c>
      <c r="I6" s="725"/>
      <c r="J6" s="725" t="s">
        <v>69</v>
      </c>
      <c r="K6" s="725"/>
      <c r="L6" s="725"/>
      <c r="M6" s="725"/>
      <c r="N6" s="39"/>
      <c r="O6" s="725"/>
      <c r="P6" s="278" t="s">
        <v>128</v>
      </c>
      <c r="Q6" s="278" t="s">
        <v>129</v>
      </c>
      <c r="R6" s="278" t="s">
        <v>130</v>
      </c>
      <c r="S6" s="278" t="s">
        <v>131</v>
      </c>
      <c r="T6" s="278" t="s">
        <v>132</v>
      </c>
      <c r="U6" s="278" t="s">
        <v>133</v>
      </c>
      <c r="V6" s="725" t="s">
        <v>134</v>
      </c>
      <c r="W6" s="725"/>
      <c r="X6" s="725" t="s">
        <v>69</v>
      </c>
      <c r="Y6" s="725"/>
      <c r="Z6" s="39"/>
      <c r="AA6" s="725"/>
      <c r="AB6" s="278" t="s">
        <v>128</v>
      </c>
      <c r="AC6" s="278" t="s">
        <v>129</v>
      </c>
      <c r="AD6" s="278" t="s">
        <v>130</v>
      </c>
      <c r="AE6" s="278" t="s">
        <v>131</v>
      </c>
      <c r="AF6" s="278" t="s">
        <v>132</v>
      </c>
      <c r="AG6" s="278" t="s">
        <v>133</v>
      </c>
      <c r="AH6" s="725" t="s">
        <v>134</v>
      </c>
      <c r="AI6" s="725"/>
      <c r="AJ6" s="725" t="s">
        <v>69</v>
      </c>
      <c r="AK6" s="725"/>
      <c r="AL6" s="725"/>
      <c r="AM6" s="725"/>
      <c r="AN6" s="22"/>
      <c r="AO6" s="22"/>
      <c r="AP6" s="22"/>
    </row>
    <row r="7" spans="1:42" ht="20.100000000000001" customHeight="1" x14ac:dyDescent="0.2">
      <c r="A7" s="725"/>
      <c r="B7" s="725" t="s">
        <v>70</v>
      </c>
      <c r="C7" s="725" t="s">
        <v>71</v>
      </c>
      <c r="D7" s="725" t="s">
        <v>73</v>
      </c>
      <c r="E7" s="725" t="s">
        <v>74</v>
      </c>
      <c r="F7" s="725" t="s">
        <v>76</v>
      </c>
      <c r="G7" s="725" t="s">
        <v>77</v>
      </c>
      <c r="H7" s="290" t="s">
        <v>135</v>
      </c>
      <c r="I7" s="290" t="s">
        <v>136</v>
      </c>
      <c r="J7" s="725" t="s">
        <v>13</v>
      </c>
      <c r="K7" s="725"/>
      <c r="L7" s="725" t="s">
        <v>14</v>
      </c>
      <c r="M7" s="725"/>
      <c r="N7" s="39"/>
      <c r="O7" s="725"/>
      <c r="P7" s="725" t="s">
        <v>70</v>
      </c>
      <c r="Q7" s="725" t="s">
        <v>71</v>
      </c>
      <c r="R7" s="725" t="s">
        <v>73</v>
      </c>
      <c r="S7" s="725" t="s">
        <v>74</v>
      </c>
      <c r="T7" s="725" t="s">
        <v>76</v>
      </c>
      <c r="U7" s="725" t="s">
        <v>77</v>
      </c>
      <c r="V7" s="290" t="s">
        <v>135</v>
      </c>
      <c r="W7" s="290" t="s">
        <v>136</v>
      </c>
      <c r="X7" s="725" t="s">
        <v>13</v>
      </c>
      <c r="Y7" s="725"/>
      <c r="Z7" s="39"/>
      <c r="AA7" s="725"/>
      <c r="AB7" s="725" t="s">
        <v>70</v>
      </c>
      <c r="AC7" s="725" t="s">
        <v>71</v>
      </c>
      <c r="AD7" s="725" t="s">
        <v>73</v>
      </c>
      <c r="AE7" s="725" t="s">
        <v>74</v>
      </c>
      <c r="AF7" s="725" t="s">
        <v>76</v>
      </c>
      <c r="AG7" s="725" t="s">
        <v>77</v>
      </c>
      <c r="AH7" s="290" t="s">
        <v>135</v>
      </c>
      <c r="AI7" s="290" t="s">
        <v>136</v>
      </c>
      <c r="AJ7" s="725" t="s">
        <v>13</v>
      </c>
      <c r="AK7" s="725"/>
      <c r="AL7" s="725" t="s">
        <v>14</v>
      </c>
      <c r="AM7" s="725"/>
      <c r="AN7" s="22"/>
      <c r="AO7" s="22"/>
      <c r="AP7" s="22"/>
    </row>
    <row r="8" spans="1:42" ht="13.5" customHeight="1" x14ac:dyDescent="0.2">
      <c r="A8" s="726"/>
      <c r="B8" s="726"/>
      <c r="C8" s="726"/>
      <c r="D8" s="726"/>
      <c r="E8" s="726"/>
      <c r="F8" s="726"/>
      <c r="G8" s="726"/>
      <c r="H8" s="291" t="s">
        <v>119</v>
      </c>
      <c r="I8" s="291" t="s">
        <v>120</v>
      </c>
      <c r="J8" s="283" t="s">
        <v>121</v>
      </c>
      <c r="K8" s="283" t="s">
        <v>137</v>
      </c>
      <c r="L8" s="283" t="s">
        <v>138</v>
      </c>
      <c r="M8" s="283" t="s">
        <v>139</v>
      </c>
      <c r="N8" s="39"/>
      <c r="O8" s="726"/>
      <c r="P8" s="726"/>
      <c r="Q8" s="726"/>
      <c r="R8" s="726"/>
      <c r="S8" s="726"/>
      <c r="T8" s="726"/>
      <c r="U8" s="726"/>
      <c r="V8" s="291" t="s">
        <v>119</v>
      </c>
      <c r="W8" s="291" t="s">
        <v>120</v>
      </c>
      <c r="X8" s="283" t="s">
        <v>121</v>
      </c>
      <c r="Y8" s="283" t="s">
        <v>137</v>
      </c>
      <c r="Z8" s="39"/>
      <c r="AA8" s="726"/>
      <c r="AB8" s="726"/>
      <c r="AC8" s="726"/>
      <c r="AD8" s="726"/>
      <c r="AE8" s="726"/>
      <c r="AF8" s="726"/>
      <c r="AG8" s="726"/>
      <c r="AH8" s="291" t="s">
        <v>119</v>
      </c>
      <c r="AI8" s="291" t="s">
        <v>120</v>
      </c>
      <c r="AJ8" s="283" t="s">
        <v>121</v>
      </c>
      <c r="AK8" s="283" t="s">
        <v>137</v>
      </c>
      <c r="AL8" s="283" t="s">
        <v>138</v>
      </c>
      <c r="AM8" s="283" t="s">
        <v>139</v>
      </c>
      <c r="AN8" s="22"/>
      <c r="AO8" s="22"/>
      <c r="AP8" s="22"/>
    </row>
    <row r="9" spans="1:42" ht="15.6" customHeight="1" x14ac:dyDescent="0.2">
      <c r="A9" s="100" t="s">
        <v>79</v>
      </c>
      <c r="B9" s="101">
        <v>551.20000000000005</v>
      </c>
      <c r="C9" s="101">
        <v>667.3</v>
      </c>
      <c r="D9" s="101">
        <v>573.20000000000005</v>
      </c>
      <c r="E9" s="101">
        <v>713</v>
      </c>
      <c r="F9" s="101">
        <v>676.5</v>
      </c>
      <c r="G9" s="101">
        <f>'Milho Total'!B8</f>
        <v>895.59999999999991</v>
      </c>
      <c r="H9" s="101">
        <v>801.1</v>
      </c>
      <c r="I9" s="101">
        <f>'Milho Total'!C8</f>
        <v>1016.5999999999999</v>
      </c>
      <c r="J9" s="101">
        <f t="shared" ref="J9:J43" si="0">IF($H9=0,0,ROUND((I9/$H9-1)*100,1))</f>
        <v>26.9</v>
      </c>
      <c r="K9" s="101">
        <f t="shared" ref="K9:K43" si="1">IF($G9=0,0,ROUND((I9/$G9-1)*100,1))</f>
        <v>13.5</v>
      </c>
      <c r="L9" s="101">
        <f t="shared" ref="L9:L43" si="2">I9-H9</f>
        <v>215.49999999999989</v>
      </c>
      <c r="M9" s="101">
        <f t="shared" ref="M9:M43" si="3">I9-G9</f>
        <v>121</v>
      </c>
      <c r="N9" s="85"/>
      <c r="O9" s="100" t="s">
        <v>79</v>
      </c>
      <c r="P9" s="102">
        <v>3304.2347610000002</v>
      </c>
      <c r="Q9" s="102">
        <v>3837.9243219999998</v>
      </c>
      <c r="R9" s="102">
        <v>3431.1868460000001</v>
      </c>
      <c r="S9" s="102">
        <v>3789.8242639999999</v>
      </c>
      <c r="T9" s="102">
        <v>3616.724612</v>
      </c>
      <c r="U9" s="102">
        <f>'Milho Total'!E8</f>
        <v>3926.6870254577939</v>
      </c>
      <c r="V9" s="102">
        <v>4663.0982400000003</v>
      </c>
      <c r="W9" s="102">
        <f>'Milho Total'!F8</f>
        <v>4089.1111548298259</v>
      </c>
      <c r="X9" s="101">
        <f t="shared" ref="X9:X43" si="4">IF($V9=0,0,ROUND((W9/$V9-1)*100,1))</f>
        <v>-12.3</v>
      </c>
      <c r="Y9" s="101">
        <f t="shared" ref="Y9:Y43" si="5">IF($U9=0,0,ROUND((W9/$U9-1)*100,1))</f>
        <v>4.0999999999999996</v>
      </c>
      <c r="Z9" s="87"/>
      <c r="AA9" s="100" t="s">
        <v>79</v>
      </c>
      <c r="AB9" s="101">
        <v>1821.2</v>
      </c>
      <c r="AC9" s="101">
        <v>2561</v>
      </c>
      <c r="AD9" s="101">
        <v>1966.8</v>
      </c>
      <c r="AE9" s="101">
        <v>2702.1</v>
      </c>
      <c r="AF9" s="101">
        <v>2446.6</v>
      </c>
      <c r="AG9" s="101">
        <f>'Milho Total'!H8</f>
        <v>3516.7</v>
      </c>
      <c r="AH9" s="101">
        <v>3735.6</v>
      </c>
      <c r="AI9" s="101">
        <f>'Milho Total'!I8</f>
        <v>4156.8999999999996</v>
      </c>
      <c r="AJ9" s="101">
        <f t="shared" ref="AJ9:AJ43" si="6">IF($AH9=0,0,ROUND((AI9/$AH9-1)*100,1))</f>
        <v>11.3</v>
      </c>
      <c r="AK9" s="101">
        <f t="shared" ref="AK9:AK43" si="7">IF($AG9=0,0,ROUND((AI9/$AG9-1)*100,1))</f>
        <v>18.2</v>
      </c>
      <c r="AL9" s="101">
        <f t="shared" ref="AL9:AL43" si="8">AI9-AH9</f>
        <v>421.29999999999973</v>
      </c>
      <c r="AM9" s="101">
        <f t="shared" ref="AM9:AM43" si="9">AI9-AG9</f>
        <v>640.19999999999982</v>
      </c>
      <c r="AN9" s="22"/>
      <c r="AO9" s="22"/>
      <c r="AP9" s="22"/>
    </row>
    <row r="10" spans="1:42" ht="15.6" customHeight="1" x14ac:dyDescent="0.2">
      <c r="A10" s="56" t="s">
        <v>80</v>
      </c>
      <c r="B10" s="9">
        <v>6.2</v>
      </c>
      <c r="C10" s="9">
        <v>6.2</v>
      </c>
      <c r="D10" s="79">
        <v>4.5999999999999996</v>
      </c>
      <c r="E10" s="9">
        <v>7.6</v>
      </c>
      <c r="F10" s="9">
        <v>9.6</v>
      </c>
      <c r="G10" s="9">
        <f>'Milho Total'!B9</f>
        <v>15</v>
      </c>
      <c r="H10" s="9">
        <v>15</v>
      </c>
      <c r="I10" s="79">
        <f>'Milho Total'!C9</f>
        <v>15</v>
      </c>
      <c r="J10" s="79">
        <f t="shared" si="0"/>
        <v>0</v>
      </c>
      <c r="K10" s="79">
        <f t="shared" si="1"/>
        <v>0</v>
      </c>
      <c r="L10" s="79">
        <f t="shared" si="2"/>
        <v>0</v>
      </c>
      <c r="M10" s="79">
        <f t="shared" si="3"/>
        <v>0</v>
      </c>
      <c r="N10" s="88"/>
      <c r="O10" s="56" t="s">
        <v>80</v>
      </c>
      <c r="P10" s="24">
        <v>923</v>
      </c>
      <c r="Q10" s="24">
        <v>2483</v>
      </c>
      <c r="R10" s="89">
        <v>3036</v>
      </c>
      <c r="S10" s="24">
        <v>6000</v>
      </c>
      <c r="T10" s="24">
        <v>4857</v>
      </c>
      <c r="U10" s="24">
        <f>'Milho Total'!E9</f>
        <v>6000</v>
      </c>
      <c r="V10" s="24">
        <v>5721</v>
      </c>
      <c r="W10" s="89">
        <f>'Milho Total'!F9</f>
        <v>5721</v>
      </c>
      <c r="X10" s="79">
        <f t="shared" si="4"/>
        <v>0</v>
      </c>
      <c r="Y10" s="79">
        <f t="shared" si="5"/>
        <v>-4.7</v>
      </c>
      <c r="Z10" s="90"/>
      <c r="AA10" s="56" t="s">
        <v>80</v>
      </c>
      <c r="AB10" s="9">
        <v>5.7</v>
      </c>
      <c r="AC10" s="9">
        <v>15.4</v>
      </c>
      <c r="AD10" s="79">
        <v>14</v>
      </c>
      <c r="AE10" s="9">
        <v>45.6</v>
      </c>
      <c r="AF10" s="9">
        <v>46.6</v>
      </c>
      <c r="AG10" s="9">
        <f>'Milho Total'!H9</f>
        <v>90</v>
      </c>
      <c r="AH10" s="9">
        <v>85.8</v>
      </c>
      <c r="AI10" s="79">
        <f>'Milho Total'!I9</f>
        <v>85.8</v>
      </c>
      <c r="AJ10" s="79">
        <f t="shared" si="6"/>
        <v>0</v>
      </c>
      <c r="AK10" s="79">
        <f t="shared" si="7"/>
        <v>-4.7</v>
      </c>
      <c r="AL10" s="79">
        <f t="shared" si="8"/>
        <v>0</v>
      </c>
      <c r="AM10" s="79">
        <f t="shared" si="9"/>
        <v>-4.2000000000000028</v>
      </c>
      <c r="AN10" s="22"/>
      <c r="AO10" s="22"/>
      <c r="AP10" s="22"/>
    </row>
    <row r="11" spans="1:42" ht="15.6" customHeight="1" x14ac:dyDescent="0.2">
      <c r="A11" s="56" t="s">
        <v>81</v>
      </c>
      <c r="B11" s="9">
        <v>149.30000000000001</v>
      </c>
      <c r="C11" s="9">
        <v>165.5</v>
      </c>
      <c r="D11" s="79">
        <v>158.1</v>
      </c>
      <c r="E11" s="9">
        <v>197.1</v>
      </c>
      <c r="F11" s="9">
        <v>178.2</v>
      </c>
      <c r="G11" s="9">
        <f>'Milho Total'!B10</f>
        <v>212.6</v>
      </c>
      <c r="H11" s="9">
        <v>197.9</v>
      </c>
      <c r="I11" s="79">
        <f>'Milho Total'!C10</f>
        <v>215.29999999999998</v>
      </c>
      <c r="J11" s="79">
        <f t="shared" si="0"/>
        <v>8.8000000000000007</v>
      </c>
      <c r="K11" s="79">
        <f t="shared" si="1"/>
        <v>1.3</v>
      </c>
      <c r="L11" s="79">
        <f t="shared" si="2"/>
        <v>17.399999999999977</v>
      </c>
      <c r="M11" s="79">
        <f t="shared" si="3"/>
        <v>2.6999999999999886</v>
      </c>
      <c r="N11" s="88"/>
      <c r="O11" s="56" t="s">
        <v>81</v>
      </c>
      <c r="P11" s="24">
        <v>3051.0375079999999</v>
      </c>
      <c r="Q11" s="24">
        <v>3935.0906340000001</v>
      </c>
      <c r="R11" s="89">
        <v>4135.444023</v>
      </c>
      <c r="S11" s="24">
        <v>4033.377473</v>
      </c>
      <c r="T11" s="24">
        <v>4166.1548819999998</v>
      </c>
      <c r="U11" s="24">
        <f>'Milho Total'!E10</f>
        <v>5075.8532455315144</v>
      </c>
      <c r="V11" s="24">
        <v>4783.069227</v>
      </c>
      <c r="W11" s="89">
        <f>'Milho Total'!F10</f>
        <v>5040.0450534138417</v>
      </c>
      <c r="X11" s="79">
        <f t="shared" si="4"/>
        <v>5.4</v>
      </c>
      <c r="Y11" s="79">
        <f t="shared" si="5"/>
        <v>-0.7</v>
      </c>
      <c r="Z11" s="90"/>
      <c r="AA11" s="56" t="s">
        <v>81</v>
      </c>
      <c r="AB11" s="9">
        <v>455.5</v>
      </c>
      <c r="AC11" s="9">
        <v>651.29999999999995</v>
      </c>
      <c r="AD11" s="79">
        <v>653.79999999999995</v>
      </c>
      <c r="AE11" s="9">
        <v>795</v>
      </c>
      <c r="AF11" s="9">
        <v>742.4</v>
      </c>
      <c r="AG11" s="9">
        <f>'Milho Total'!H10</f>
        <v>1079.0999999999999</v>
      </c>
      <c r="AH11" s="9">
        <v>946.6</v>
      </c>
      <c r="AI11" s="79">
        <f>'Milho Total'!I10</f>
        <v>1085.0999999999999</v>
      </c>
      <c r="AJ11" s="79">
        <f t="shared" si="6"/>
        <v>14.6</v>
      </c>
      <c r="AK11" s="79">
        <f t="shared" si="7"/>
        <v>0.6</v>
      </c>
      <c r="AL11" s="79">
        <f t="shared" si="8"/>
        <v>138.49999999999989</v>
      </c>
      <c r="AM11" s="79">
        <f t="shared" si="9"/>
        <v>6</v>
      </c>
      <c r="AN11" s="22"/>
      <c r="AO11" s="22"/>
      <c r="AP11" s="22"/>
    </row>
    <row r="12" spans="1:42" ht="15.6" customHeight="1" x14ac:dyDescent="0.2">
      <c r="A12" s="56" t="s">
        <v>82</v>
      </c>
      <c r="B12" s="9">
        <v>46.5</v>
      </c>
      <c r="C12" s="9">
        <v>41.3</v>
      </c>
      <c r="D12" s="79">
        <v>39.6</v>
      </c>
      <c r="E12" s="9">
        <v>34.9</v>
      </c>
      <c r="F12" s="9">
        <v>31</v>
      </c>
      <c r="G12" s="9">
        <f>'Milho Total'!B11</f>
        <v>33.6</v>
      </c>
      <c r="H12" s="9">
        <v>28.7</v>
      </c>
      <c r="I12" s="79">
        <f>'Milho Total'!C11</f>
        <v>35.5</v>
      </c>
      <c r="J12" s="79">
        <f t="shared" si="0"/>
        <v>23.7</v>
      </c>
      <c r="K12" s="79">
        <f t="shared" si="1"/>
        <v>5.7</v>
      </c>
      <c r="L12" s="79">
        <f t="shared" si="2"/>
        <v>6.8000000000000007</v>
      </c>
      <c r="M12" s="79">
        <f t="shared" si="3"/>
        <v>1.8999999999999986</v>
      </c>
      <c r="N12" s="88"/>
      <c r="O12" s="56" t="s">
        <v>82</v>
      </c>
      <c r="P12" s="24">
        <v>2340</v>
      </c>
      <c r="Q12" s="24">
        <v>2332</v>
      </c>
      <c r="R12" s="89">
        <v>2442</v>
      </c>
      <c r="S12" s="24">
        <v>2350</v>
      </c>
      <c r="T12" s="24">
        <v>2616</v>
      </c>
      <c r="U12" s="24">
        <f>'Milho Total'!E11</f>
        <v>2766.4255952380954</v>
      </c>
      <c r="V12" s="24">
        <v>2412.8222999999998</v>
      </c>
      <c r="W12" s="89">
        <f>'Milho Total'!F11</f>
        <v>3016.8760563380283</v>
      </c>
      <c r="X12" s="79">
        <f t="shared" si="4"/>
        <v>25</v>
      </c>
      <c r="Y12" s="79">
        <f t="shared" si="5"/>
        <v>9.1</v>
      </c>
      <c r="Z12" s="90"/>
      <c r="AA12" s="56" t="s">
        <v>82</v>
      </c>
      <c r="AB12" s="9">
        <v>108.8</v>
      </c>
      <c r="AC12" s="9">
        <v>96.3</v>
      </c>
      <c r="AD12" s="79">
        <v>96.7</v>
      </c>
      <c r="AE12" s="9">
        <v>82</v>
      </c>
      <c r="AF12" s="9">
        <v>81.099999999999994</v>
      </c>
      <c r="AG12" s="9">
        <f>'Milho Total'!H11</f>
        <v>93</v>
      </c>
      <c r="AH12" s="9">
        <v>69.2</v>
      </c>
      <c r="AI12" s="79">
        <f>'Milho Total'!I11</f>
        <v>107.1</v>
      </c>
      <c r="AJ12" s="79">
        <f t="shared" si="6"/>
        <v>54.8</v>
      </c>
      <c r="AK12" s="79">
        <f t="shared" si="7"/>
        <v>15.2</v>
      </c>
      <c r="AL12" s="79">
        <f t="shared" si="8"/>
        <v>37.899999999999991</v>
      </c>
      <c r="AM12" s="79">
        <f t="shared" si="9"/>
        <v>14.099999999999994</v>
      </c>
      <c r="AN12" s="22"/>
      <c r="AO12" s="22"/>
      <c r="AP12" s="22"/>
    </row>
    <row r="13" spans="1:42" ht="15.6" customHeight="1" x14ac:dyDescent="0.2">
      <c r="A13" s="56" t="s">
        <v>83</v>
      </c>
      <c r="B13" s="9">
        <v>11</v>
      </c>
      <c r="C13" s="9">
        <v>15.5</v>
      </c>
      <c r="D13" s="79">
        <v>5.4</v>
      </c>
      <c r="E13" s="9">
        <v>12.2</v>
      </c>
      <c r="F13" s="9">
        <v>8.1</v>
      </c>
      <c r="G13" s="9">
        <f>'Milho Total'!B12</f>
        <v>8.9</v>
      </c>
      <c r="H13" s="9">
        <v>8.9</v>
      </c>
      <c r="I13" s="79">
        <f>'Milho Total'!C12</f>
        <v>11</v>
      </c>
      <c r="J13" s="79">
        <f t="shared" si="0"/>
        <v>23.6</v>
      </c>
      <c r="K13" s="79">
        <f t="shared" si="1"/>
        <v>23.6</v>
      </c>
      <c r="L13" s="79">
        <f t="shared" si="2"/>
        <v>2.0999999999999996</v>
      </c>
      <c r="M13" s="79">
        <f t="shared" si="3"/>
        <v>2.0999999999999996</v>
      </c>
      <c r="N13" s="88"/>
      <c r="O13" s="56" t="s">
        <v>83</v>
      </c>
      <c r="P13" s="24">
        <v>2627</v>
      </c>
      <c r="Q13" s="24">
        <v>2540</v>
      </c>
      <c r="R13" s="89">
        <v>2515</v>
      </c>
      <c r="S13" s="24">
        <v>2526</v>
      </c>
      <c r="T13" s="24">
        <v>2560</v>
      </c>
      <c r="U13" s="24">
        <f>'Milho Total'!E12</f>
        <v>2600</v>
      </c>
      <c r="V13" s="24">
        <v>2607</v>
      </c>
      <c r="W13" s="89">
        <f>'Milho Total'!F12</f>
        <v>2500</v>
      </c>
      <c r="X13" s="79">
        <f t="shared" si="4"/>
        <v>-4.0999999999999996</v>
      </c>
      <c r="Y13" s="79">
        <f t="shared" si="5"/>
        <v>-3.8</v>
      </c>
      <c r="Z13" s="90"/>
      <c r="AA13" s="56" t="s">
        <v>83</v>
      </c>
      <c r="AB13" s="9">
        <v>28.9</v>
      </c>
      <c r="AC13" s="9">
        <v>39.4</v>
      </c>
      <c r="AD13" s="79">
        <v>13.6</v>
      </c>
      <c r="AE13" s="9">
        <v>30.8</v>
      </c>
      <c r="AF13" s="9">
        <v>20.7</v>
      </c>
      <c r="AG13" s="9">
        <f>'Milho Total'!H12</f>
        <v>23.1</v>
      </c>
      <c r="AH13" s="9">
        <v>23.2</v>
      </c>
      <c r="AI13" s="79">
        <f>'Milho Total'!I12</f>
        <v>27.5</v>
      </c>
      <c r="AJ13" s="79">
        <f t="shared" si="6"/>
        <v>18.5</v>
      </c>
      <c r="AK13" s="79">
        <f t="shared" si="7"/>
        <v>19</v>
      </c>
      <c r="AL13" s="79">
        <f t="shared" si="8"/>
        <v>4.3000000000000007</v>
      </c>
      <c r="AM13" s="79">
        <f t="shared" si="9"/>
        <v>4.3999999999999986</v>
      </c>
      <c r="AN13" s="22"/>
      <c r="AO13" s="22"/>
      <c r="AP13" s="22"/>
    </row>
    <row r="14" spans="1:42" ht="15.6" customHeight="1" x14ac:dyDescent="0.2">
      <c r="A14" s="56" t="s">
        <v>84</v>
      </c>
      <c r="B14" s="9">
        <v>2.2000000000000002</v>
      </c>
      <c r="C14" s="9">
        <v>1.8</v>
      </c>
      <c r="D14" s="79">
        <v>1.8</v>
      </c>
      <c r="E14" s="9">
        <v>1.7</v>
      </c>
      <c r="F14" s="9">
        <v>1.6</v>
      </c>
      <c r="G14" s="9">
        <f>'Milho Total'!B13</f>
        <v>1.3</v>
      </c>
      <c r="H14" s="9">
        <v>1.4</v>
      </c>
      <c r="I14" s="79">
        <f>'Milho Total'!C13</f>
        <v>1.3</v>
      </c>
      <c r="J14" s="79">
        <f t="shared" si="0"/>
        <v>-7.1</v>
      </c>
      <c r="K14" s="79">
        <f t="shared" si="1"/>
        <v>0</v>
      </c>
      <c r="L14" s="79">
        <f t="shared" si="2"/>
        <v>-9.9999999999999867E-2</v>
      </c>
      <c r="M14" s="79">
        <f t="shared" si="3"/>
        <v>0</v>
      </c>
      <c r="N14" s="88"/>
      <c r="O14" s="56" t="s">
        <v>84</v>
      </c>
      <c r="P14" s="24">
        <v>921</v>
      </c>
      <c r="Q14" s="24">
        <v>907</v>
      </c>
      <c r="R14" s="89">
        <v>902</v>
      </c>
      <c r="S14" s="24">
        <v>962</v>
      </c>
      <c r="T14" s="24">
        <v>988</v>
      </c>
      <c r="U14" s="24">
        <f>'Milho Total'!E13</f>
        <v>905</v>
      </c>
      <c r="V14" s="24">
        <v>976</v>
      </c>
      <c r="W14" s="89">
        <f>'Milho Total'!F13</f>
        <v>944</v>
      </c>
      <c r="X14" s="79">
        <f t="shared" si="4"/>
        <v>-3.3</v>
      </c>
      <c r="Y14" s="79">
        <f t="shared" si="5"/>
        <v>4.3</v>
      </c>
      <c r="Z14" s="90"/>
      <c r="AA14" s="56" t="s">
        <v>84</v>
      </c>
      <c r="AB14" s="9">
        <v>2</v>
      </c>
      <c r="AC14" s="9">
        <v>1.6</v>
      </c>
      <c r="AD14" s="79">
        <v>1.6</v>
      </c>
      <c r="AE14" s="9">
        <v>1.6</v>
      </c>
      <c r="AF14" s="9">
        <v>1.6</v>
      </c>
      <c r="AG14" s="9">
        <f>'Milho Total'!H13</f>
        <v>1.2</v>
      </c>
      <c r="AH14" s="9">
        <v>1.4</v>
      </c>
      <c r="AI14" s="79">
        <f>'Milho Total'!I13</f>
        <v>1.2</v>
      </c>
      <c r="AJ14" s="79">
        <f t="shared" si="6"/>
        <v>-14.3</v>
      </c>
      <c r="AK14" s="79">
        <f t="shared" si="7"/>
        <v>0</v>
      </c>
      <c r="AL14" s="79">
        <f t="shared" si="8"/>
        <v>-0.19999999999999996</v>
      </c>
      <c r="AM14" s="79">
        <f t="shared" si="9"/>
        <v>0</v>
      </c>
      <c r="AN14" s="22"/>
      <c r="AO14" s="22"/>
      <c r="AP14" s="22"/>
    </row>
    <row r="15" spans="1:42" ht="15.6" customHeight="1" x14ac:dyDescent="0.2">
      <c r="A15" s="56" t="s">
        <v>85</v>
      </c>
      <c r="B15" s="9">
        <v>184.1</v>
      </c>
      <c r="C15" s="9">
        <v>218.7</v>
      </c>
      <c r="D15" s="79">
        <v>196.1</v>
      </c>
      <c r="E15" s="9">
        <v>258.3</v>
      </c>
      <c r="F15" s="9">
        <v>236.9</v>
      </c>
      <c r="G15" s="9">
        <f>'Milho Total'!B14</f>
        <v>358</v>
      </c>
      <c r="H15" s="9">
        <v>261.7</v>
      </c>
      <c r="I15" s="79">
        <f>'Milho Total'!C14</f>
        <v>373.4</v>
      </c>
      <c r="J15" s="79">
        <f t="shared" si="0"/>
        <v>42.7</v>
      </c>
      <c r="K15" s="79">
        <f t="shared" si="1"/>
        <v>4.3</v>
      </c>
      <c r="L15" s="79">
        <f t="shared" si="2"/>
        <v>111.69999999999999</v>
      </c>
      <c r="M15" s="79">
        <f t="shared" si="3"/>
        <v>15.399999999999977</v>
      </c>
      <c r="N15" s="88"/>
      <c r="O15" s="56" t="s">
        <v>85</v>
      </c>
      <c r="P15" s="24">
        <v>2916</v>
      </c>
      <c r="Q15" s="24">
        <v>3232</v>
      </c>
      <c r="R15" s="89">
        <v>3298.594595</v>
      </c>
      <c r="S15" s="24">
        <v>3270.260937</v>
      </c>
      <c r="T15" s="24">
        <v>3320.0776700000001</v>
      </c>
      <c r="U15" s="24">
        <f>'Milho Total'!E14</f>
        <v>3113.7765363128492</v>
      </c>
      <c r="V15" s="24">
        <v>4705.8681699999997</v>
      </c>
      <c r="W15" s="89">
        <f>'Milho Total'!F14</f>
        <v>2985.2442420996258</v>
      </c>
      <c r="X15" s="79">
        <f t="shared" si="4"/>
        <v>-36.6</v>
      </c>
      <c r="Y15" s="79">
        <f t="shared" si="5"/>
        <v>-4.0999999999999996</v>
      </c>
      <c r="Z15" s="90"/>
      <c r="AA15" s="56" t="s">
        <v>85</v>
      </c>
      <c r="AB15" s="9">
        <v>536.79999999999995</v>
      </c>
      <c r="AC15" s="9">
        <v>706.8</v>
      </c>
      <c r="AD15" s="79">
        <v>646.9</v>
      </c>
      <c r="AE15" s="9">
        <v>844.7</v>
      </c>
      <c r="AF15" s="9">
        <v>786.5</v>
      </c>
      <c r="AG15" s="9">
        <f>'Milho Total'!H14</f>
        <v>1114.7</v>
      </c>
      <c r="AH15" s="9">
        <v>1231.5</v>
      </c>
      <c r="AI15" s="79">
        <f>'Milho Total'!I14</f>
        <v>1114.7</v>
      </c>
      <c r="AJ15" s="79">
        <f t="shared" si="6"/>
        <v>-9.5</v>
      </c>
      <c r="AK15" s="79">
        <f t="shared" si="7"/>
        <v>0</v>
      </c>
      <c r="AL15" s="79">
        <f t="shared" si="8"/>
        <v>-116.79999999999995</v>
      </c>
      <c r="AM15" s="79">
        <f t="shared" si="9"/>
        <v>0</v>
      </c>
      <c r="AN15" s="22"/>
      <c r="AO15" s="22"/>
      <c r="AP15" s="22"/>
    </row>
    <row r="16" spans="1:42" ht="15.6" customHeight="1" x14ac:dyDescent="0.2">
      <c r="A16" s="56" t="s">
        <v>86</v>
      </c>
      <c r="B16" s="9">
        <v>151.9</v>
      </c>
      <c r="C16" s="9">
        <v>218.3</v>
      </c>
      <c r="D16" s="79">
        <v>167.6</v>
      </c>
      <c r="E16" s="9">
        <v>201.2</v>
      </c>
      <c r="F16" s="9">
        <v>211.1</v>
      </c>
      <c r="G16" s="9">
        <f>'Milho Total'!B15</f>
        <v>266.2</v>
      </c>
      <c r="H16" s="9">
        <v>287.5</v>
      </c>
      <c r="I16" s="79">
        <f>'Milho Total'!C15</f>
        <v>365.09999999999997</v>
      </c>
      <c r="J16" s="79">
        <f t="shared" si="0"/>
        <v>27</v>
      </c>
      <c r="K16" s="79">
        <f t="shared" si="1"/>
        <v>37.200000000000003</v>
      </c>
      <c r="L16" s="79">
        <f t="shared" si="2"/>
        <v>77.599999999999966</v>
      </c>
      <c r="M16" s="79">
        <f t="shared" si="3"/>
        <v>98.899999999999977</v>
      </c>
      <c r="N16" s="91"/>
      <c r="O16" s="56" t="s">
        <v>86</v>
      </c>
      <c r="P16" s="24">
        <v>4499.5582619999996</v>
      </c>
      <c r="Q16" s="24">
        <v>4811.0041229999997</v>
      </c>
      <c r="R16" s="89">
        <v>3223.2386630000001</v>
      </c>
      <c r="S16" s="24">
        <v>4485.039761</v>
      </c>
      <c r="T16" s="24">
        <v>3636.8498340000001</v>
      </c>
      <c r="U16" s="24">
        <f>'Milho Total'!E15</f>
        <v>4190.8869271224648</v>
      </c>
      <c r="V16" s="24">
        <v>4792.6302610000002</v>
      </c>
      <c r="W16" s="89">
        <f>'Milho Total'!F15</f>
        <v>4753.5940838126544</v>
      </c>
      <c r="X16" s="79">
        <f t="shared" si="4"/>
        <v>-0.8</v>
      </c>
      <c r="Y16" s="79">
        <f t="shared" si="5"/>
        <v>13.4</v>
      </c>
      <c r="Z16" s="90"/>
      <c r="AA16" s="56" t="s">
        <v>86</v>
      </c>
      <c r="AB16" s="9">
        <v>683.5</v>
      </c>
      <c r="AC16" s="9">
        <v>1050.2</v>
      </c>
      <c r="AD16" s="79">
        <v>540.20000000000005</v>
      </c>
      <c r="AE16" s="9">
        <v>902.4</v>
      </c>
      <c r="AF16" s="9">
        <v>767.7</v>
      </c>
      <c r="AG16" s="9">
        <f>'Milho Total'!H15</f>
        <v>1115.5999999999999</v>
      </c>
      <c r="AH16" s="9">
        <v>1377.9</v>
      </c>
      <c r="AI16" s="79">
        <f>'Milho Total'!I15</f>
        <v>1735.5</v>
      </c>
      <c r="AJ16" s="79">
        <f t="shared" si="6"/>
        <v>26</v>
      </c>
      <c r="AK16" s="79">
        <f t="shared" si="7"/>
        <v>55.6</v>
      </c>
      <c r="AL16" s="79">
        <f t="shared" si="8"/>
        <v>357.59999999999991</v>
      </c>
      <c r="AM16" s="79">
        <f t="shared" si="9"/>
        <v>619.90000000000009</v>
      </c>
      <c r="AN16" s="22"/>
      <c r="AO16" s="22"/>
      <c r="AP16" s="22"/>
    </row>
    <row r="17" spans="1:42" ht="15.6" customHeight="1" x14ac:dyDescent="0.2">
      <c r="A17" s="100" t="s">
        <v>87</v>
      </c>
      <c r="B17" s="101">
        <v>2899.7</v>
      </c>
      <c r="C17" s="101">
        <v>2675.4</v>
      </c>
      <c r="D17" s="101">
        <v>2425.1999999999998</v>
      </c>
      <c r="E17" s="101">
        <v>2602.9</v>
      </c>
      <c r="F17" s="101">
        <v>2652.6</v>
      </c>
      <c r="G17" s="101">
        <f>'Milho Total'!B16</f>
        <v>2899.8999999999996</v>
      </c>
      <c r="H17" s="101">
        <v>2593.1</v>
      </c>
      <c r="I17" s="101">
        <f>'Milho Total'!C16</f>
        <v>3119.3</v>
      </c>
      <c r="J17" s="101">
        <f t="shared" si="0"/>
        <v>20.3</v>
      </c>
      <c r="K17" s="101">
        <f t="shared" si="1"/>
        <v>7.6</v>
      </c>
      <c r="L17" s="101">
        <f t="shared" si="2"/>
        <v>526.20000000000027</v>
      </c>
      <c r="M17" s="101">
        <f t="shared" si="3"/>
        <v>219.40000000000055</v>
      </c>
      <c r="N17" s="87"/>
      <c r="O17" s="100" t="s">
        <v>87</v>
      </c>
      <c r="P17" s="102">
        <v>2612.1650519999998</v>
      </c>
      <c r="Q17" s="102">
        <v>2333.4796289999999</v>
      </c>
      <c r="R17" s="102">
        <v>1416.5743440000001</v>
      </c>
      <c r="S17" s="102">
        <v>2566.8685700000001</v>
      </c>
      <c r="T17" s="102">
        <v>2430.0412430000001</v>
      </c>
      <c r="U17" s="102">
        <f>'Milho Total'!E16</f>
        <v>3030.7003689782409</v>
      </c>
      <c r="V17" s="102">
        <v>2973.5523889999999</v>
      </c>
      <c r="W17" s="102">
        <f>'Milho Total'!F16</f>
        <v>3320.339178661879</v>
      </c>
      <c r="X17" s="101">
        <f t="shared" si="4"/>
        <v>11.7</v>
      </c>
      <c r="Y17" s="101">
        <f t="shared" si="5"/>
        <v>9.6</v>
      </c>
      <c r="Z17" s="87"/>
      <c r="AA17" s="100" t="s">
        <v>87</v>
      </c>
      <c r="AB17" s="101">
        <v>7574.5</v>
      </c>
      <c r="AC17" s="101">
        <v>6243.1</v>
      </c>
      <c r="AD17" s="101">
        <v>3435.4</v>
      </c>
      <c r="AE17" s="101">
        <v>6681.3</v>
      </c>
      <c r="AF17" s="101">
        <v>6445.8</v>
      </c>
      <c r="AG17" s="101">
        <f>'Milho Total'!H16</f>
        <v>8788.9000000000015</v>
      </c>
      <c r="AH17" s="101">
        <v>7710.7</v>
      </c>
      <c r="AI17" s="101">
        <f>'Milho Total'!I16</f>
        <v>10357.200000000001</v>
      </c>
      <c r="AJ17" s="101">
        <f t="shared" si="6"/>
        <v>34.299999999999997</v>
      </c>
      <c r="AK17" s="101">
        <f t="shared" si="7"/>
        <v>17.8</v>
      </c>
      <c r="AL17" s="101">
        <f t="shared" si="8"/>
        <v>2646.5000000000009</v>
      </c>
      <c r="AM17" s="101">
        <f t="shared" si="9"/>
        <v>1568.2999999999993</v>
      </c>
      <c r="AN17" s="22"/>
      <c r="AO17" s="22"/>
      <c r="AP17" s="22"/>
    </row>
    <row r="18" spans="1:42" ht="15.6" customHeight="1" x14ac:dyDescent="0.2">
      <c r="A18" s="56" t="s">
        <v>88</v>
      </c>
      <c r="B18" s="9">
        <v>606.4</v>
      </c>
      <c r="C18" s="9">
        <v>514.29999999999995</v>
      </c>
      <c r="D18" s="79">
        <v>354.3</v>
      </c>
      <c r="E18" s="9">
        <v>491.7</v>
      </c>
      <c r="F18" s="9">
        <v>483.4</v>
      </c>
      <c r="G18" s="9">
        <f>'Milho Total'!B17</f>
        <v>471.90000000000003</v>
      </c>
      <c r="H18" s="9">
        <v>453.5</v>
      </c>
      <c r="I18" s="79">
        <f>'Milho Total'!C17</f>
        <v>503.6</v>
      </c>
      <c r="J18" s="79">
        <f t="shared" si="0"/>
        <v>11</v>
      </c>
      <c r="K18" s="79">
        <f t="shared" si="1"/>
        <v>6.7</v>
      </c>
      <c r="L18" s="79">
        <f t="shared" si="2"/>
        <v>50.100000000000023</v>
      </c>
      <c r="M18" s="79">
        <f t="shared" si="3"/>
        <v>31.699999999999989</v>
      </c>
      <c r="N18" s="91"/>
      <c r="O18" s="56" t="s">
        <v>88</v>
      </c>
      <c r="P18" s="24">
        <v>2846.125</v>
      </c>
      <c r="Q18" s="24">
        <v>2856.7011470000002</v>
      </c>
      <c r="R18" s="89">
        <v>2468.0677390000001</v>
      </c>
      <c r="S18" s="24">
        <v>3969.7840150000002</v>
      </c>
      <c r="T18" s="24">
        <v>3897.4902769999999</v>
      </c>
      <c r="U18" s="24">
        <f>'Milho Total'!E17</f>
        <v>5094.8853570671754</v>
      </c>
      <c r="V18" s="24">
        <v>4335.8313120000003</v>
      </c>
      <c r="W18" s="89">
        <f>'Milho Total'!F17</f>
        <v>5048.9666401906261</v>
      </c>
      <c r="X18" s="79">
        <f t="shared" si="4"/>
        <v>16.399999999999999</v>
      </c>
      <c r="Y18" s="79">
        <f t="shared" si="5"/>
        <v>-0.9</v>
      </c>
      <c r="Z18" s="90"/>
      <c r="AA18" s="56" t="s">
        <v>88</v>
      </c>
      <c r="AB18" s="9">
        <v>1725.9</v>
      </c>
      <c r="AC18" s="9">
        <v>1469.2</v>
      </c>
      <c r="AD18" s="79">
        <v>874.4</v>
      </c>
      <c r="AE18" s="9">
        <v>1951.9</v>
      </c>
      <c r="AF18" s="9">
        <v>1884</v>
      </c>
      <c r="AG18" s="9">
        <f>'Milho Total'!H17</f>
        <v>2404.3000000000002</v>
      </c>
      <c r="AH18" s="9">
        <v>1966.3</v>
      </c>
      <c r="AI18" s="79">
        <f>'Milho Total'!I17</f>
        <v>2542.6999999999998</v>
      </c>
      <c r="AJ18" s="79">
        <f t="shared" si="6"/>
        <v>29.3</v>
      </c>
      <c r="AK18" s="79">
        <f t="shared" si="7"/>
        <v>5.8</v>
      </c>
      <c r="AL18" s="79">
        <f t="shared" si="8"/>
        <v>576.39999999999986</v>
      </c>
      <c r="AM18" s="79">
        <f t="shared" si="9"/>
        <v>138.39999999999964</v>
      </c>
      <c r="AN18" s="22"/>
      <c r="AO18" s="22"/>
      <c r="AP18" s="22"/>
    </row>
    <row r="19" spans="1:42" ht="15.6" customHeight="1" x14ac:dyDescent="0.2">
      <c r="A19" s="56" t="s">
        <v>89</v>
      </c>
      <c r="B19" s="9">
        <v>405</v>
      </c>
      <c r="C19" s="9">
        <v>406.4</v>
      </c>
      <c r="D19" s="79">
        <v>492.5</v>
      </c>
      <c r="E19" s="9">
        <v>467.4</v>
      </c>
      <c r="F19" s="9">
        <v>488.5</v>
      </c>
      <c r="G19" s="9">
        <f>'Milho Total'!B18</f>
        <v>523.4</v>
      </c>
      <c r="H19" s="9">
        <v>431.9</v>
      </c>
      <c r="I19" s="79">
        <f>'Milho Total'!C18</f>
        <v>578.30000000000007</v>
      </c>
      <c r="J19" s="79">
        <f t="shared" si="0"/>
        <v>33.9</v>
      </c>
      <c r="K19" s="79">
        <f t="shared" si="1"/>
        <v>10.5</v>
      </c>
      <c r="L19" s="79">
        <f t="shared" si="2"/>
        <v>146.40000000000009</v>
      </c>
      <c r="M19" s="79">
        <f t="shared" si="3"/>
        <v>54.900000000000091</v>
      </c>
      <c r="N19" s="91"/>
      <c r="O19" s="56" t="s">
        <v>89</v>
      </c>
      <c r="P19" s="24">
        <v>2541.7698770000002</v>
      </c>
      <c r="Q19" s="24">
        <v>2618.7642719999999</v>
      </c>
      <c r="R19" s="89">
        <v>1501.612183</v>
      </c>
      <c r="S19" s="24">
        <v>2966.0526319999999</v>
      </c>
      <c r="T19" s="24">
        <v>3047.661208</v>
      </c>
      <c r="U19" s="24">
        <f>'Milho Total'!E18</f>
        <v>4004.5215896064201</v>
      </c>
      <c r="V19" s="24">
        <v>4042.4179210000002</v>
      </c>
      <c r="W19" s="89">
        <f>'Milho Total'!F18</f>
        <v>4356.2228946913365</v>
      </c>
      <c r="X19" s="79">
        <f t="shared" si="4"/>
        <v>7.8</v>
      </c>
      <c r="Y19" s="79">
        <f t="shared" si="5"/>
        <v>8.8000000000000007</v>
      </c>
      <c r="Z19" s="90"/>
      <c r="AA19" s="56" t="s">
        <v>89</v>
      </c>
      <c r="AB19" s="9">
        <v>1029.4000000000001</v>
      </c>
      <c r="AC19" s="9">
        <v>1064.3</v>
      </c>
      <c r="AD19" s="79">
        <v>739.5</v>
      </c>
      <c r="AE19" s="9">
        <v>1386.3</v>
      </c>
      <c r="AF19" s="9">
        <v>1488.8</v>
      </c>
      <c r="AG19" s="9">
        <f>'Milho Total'!H18</f>
        <v>2096</v>
      </c>
      <c r="AH19" s="9">
        <v>1745.9</v>
      </c>
      <c r="AI19" s="79">
        <f>'Milho Total'!I18</f>
        <v>2519.1999999999998</v>
      </c>
      <c r="AJ19" s="79">
        <f t="shared" si="6"/>
        <v>44.3</v>
      </c>
      <c r="AK19" s="79">
        <f t="shared" si="7"/>
        <v>20.2</v>
      </c>
      <c r="AL19" s="79">
        <f t="shared" si="8"/>
        <v>773.29999999999973</v>
      </c>
      <c r="AM19" s="79">
        <f t="shared" si="9"/>
        <v>423.19999999999982</v>
      </c>
      <c r="AN19" s="22"/>
      <c r="AO19" s="22"/>
      <c r="AP19" s="22"/>
    </row>
    <row r="20" spans="1:42" ht="15.6" customHeight="1" x14ac:dyDescent="0.2">
      <c r="A20" s="56" t="s">
        <v>90</v>
      </c>
      <c r="B20" s="9">
        <v>480.6</v>
      </c>
      <c r="C20" s="9">
        <v>480.6</v>
      </c>
      <c r="D20" s="79">
        <v>460.2</v>
      </c>
      <c r="E20" s="9">
        <v>514</v>
      </c>
      <c r="F20" s="9">
        <v>535.1</v>
      </c>
      <c r="G20" s="9">
        <f>'Milho Total'!B19</f>
        <v>543.9</v>
      </c>
      <c r="H20" s="9">
        <v>519.5</v>
      </c>
      <c r="I20" s="79">
        <f>'Milho Total'!C19</f>
        <v>560.20000000000005</v>
      </c>
      <c r="J20" s="79">
        <f t="shared" si="0"/>
        <v>7.8</v>
      </c>
      <c r="K20" s="79">
        <f t="shared" si="1"/>
        <v>3</v>
      </c>
      <c r="L20" s="79">
        <f t="shared" si="2"/>
        <v>40.700000000000045</v>
      </c>
      <c r="M20" s="79">
        <f t="shared" si="3"/>
        <v>16.300000000000068</v>
      </c>
      <c r="N20" s="91"/>
      <c r="O20" s="56" t="s">
        <v>90</v>
      </c>
      <c r="P20" s="24">
        <v>835</v>
      </c>
      <c r="Q20" s="24">
        <v>315</v>
      </c>
      <c r="R20" s="89">
        <v>356</v>
      </c>
      <c r="S20" s="24">
        <v>815</v>
      </c>
      <c r="T20" s="24">
        <v>778</v>
      </c>
      <c r="U20" s="24">
        <f>'Milho Total'!E19</f>
        <v>842</v>
      </c>
      <c r="V20" s="24">
        <v>855</v>
      </c>
      <c r="W20" s="89">
        <f>'Milho Total'!F19</f>
        <v>906</v>
      </c>
      <c r="X20" s="79">
        <f t="shared" si="4"/>
        <v>6</v>
      </c>
      <c r="Y20" s="79">
        <f t="shared" si="5"/>
        <v>7.6</v>
      </c>
      <c r="Z20" s="90"/>
      <c r="AA20" s="56" t="s">
        <v>90</v>
      </c>
      <c r="AB20" s="9">
        <v>401.3</v>
      </c>
      <c r="AC20" s="9">
        <v>151.4</v>
      </c>
      <c r="AD20" s="79">
        <v>163.80000000000001</v>
      </c>
      <c r="AE20" s="9">
        <v>418.9</v>
      </c>
      <c r="AF20" s="9">
        <v>416.3</v>
      </c>
      <c r="AG20" s="9">
        <f>'Milho Total'!H19</f>
        <v>458</v>
      </c>
      <c r="AH20" s="9">
        <v>444.2</v>
      </c>
      <c r="AI20" s="79">
        <f>'Milho Total'!I19</f>
        <v>507.5</v>
      </c>
      <c r="AJ20" s="79">
        <f t="shared" si="6"/>
        <v>14.3</v>
      </c>
      <c r="AK20" s="79">
        <f t="shared" si="7"/>
        <v>10.8</v>
      </c>
      <c r="AL20" s="79">
        <f t="shared" si="8"/>
        <v>63.300000000000011</v>
      </c>
      <c r="AM20" s="79">
        <f t="shared" si="9"/>
        <v>49.5</v>
      </c>
      <c r="AN20" s="22"/>
      <c r="AO20" s="22"/>
      <c r="AP20" s="22"/>
    </row>
    <row r="21" spans="1:42" ht="15.6" customHeight="1" x14ac:dyDescent="0.2">
      <c r="A21" s="56" t="s">
        <v>91</v>
      </c>
      <c r="B21" s="9">
        <v>32.4</v>
      </c>
      <c r="C21" s="9">
        <v>25.9</v>
      </c>
      <c r="D21" s="79">
        <v>25</v>
      </c>
      <c r="E21" s="9">
        <v>29.2</v>
      </c>
      <c r="F21" s="9">
        <v>40.9</v>
      </c>
      <c r="G21" s="9">
        <f>'Milho Total'!B20</f>
        <v>52.9</v>
      </c>
      <c r="H21" s="9">
        <v>59.7</v>
      </c>
      <c r="I21" s="79">
        <f>'Milho Total'!C20</f>
        <v>53.9</v>
      </c>
      <c r="J21" s="79">
        <f t="shared" si="0"/>
        <v>-9.6999999999999993</v>
      </c>
      <c r="K21" s="79">
        <f t="shared" si="1"/>
        <v>1.9</v>
      </c>
      <c r="L21" s="79">
        <f t="shared" si="2"/>
        <v>-5.8000000000000043</v>
      </c>
      <c r="M21" s="79">
        <f t="shared" si="3"/>
        <v>1</v>
      </c>
      <c r="N21" s="91"/>
      <c r="O21" s="56" t="s">
        <v>91</v>
      </c>
      <c r="P21" s="24">
        <v>633</v>
      </c>
      <c r="Q21" s="24">
        <v>288</v>
      </c>
      <c r="R21" s="89">
        <v>309</v>
      </c>
      <c r="S21" s="24">
        <v>348</v>
      </c>
      <c r="T21" s="24">
        <v>473</v>
      </c>
      <c r="U21" s="24">
        <f>'Milho Total'!E20</f>
        <v>523</v>
      </c>
      <c r="V21" s="24">
        <v>634</v>
      </c>
      <c r="W21" s="89">
        <f>'Milho Total'!F20</f>
        <v>523</v>
      </c>
      <c r="X21" s="79">
        <f t="shared" si="4"/>
        <v>-17.5</v>
      </c>
      <c r="Y21" s="79">
        <f t="shared" si="5"/>
        <v>0</v>
      </c>
      <c r="Z21" s="90"/>
      <c r="AA21" s="56" t="s">
        <v>91</v>
      </c>
      <c r="AB21" s="9">
        <v>20.5</v>
      </c>
      <c r="AC21" s="9">
        <v>7.5</v>
      </c>
      <c r="AD21" s="79">
        <v>7.7</v>
      </c>
      <c r="AE21" s="9">
        <v>10.199999999999999</v>
      </c>
      <c r="AF21" s="9">
        <v>19.3</v>
      </c>
      <c r="AG21" s="9">
        <f>'Milho Total'!H20</f>
        <v>27.7</v>
      </c>
      <c r="AH21" s="9">
        <v>37.799999999999997</v>
      </c>
      <c r="AI21" s="79">
        <f>'Milho Total'!I20</f>
        <v>28.2</v>
      </c>
      <c r="AJ21" s="79">
        <f t="shared" si="6"/>
        <v>-25.4</v>
      </c>
      <c r="AK21" s="79">
        <f t="shared" si="7"/>
        <v>1.8</v>
      </c>
      <c r="AL21" s="79">
        <f t="shared" si="8"/>
        <v>-9.5999999999999979</v>
      </c>
      <c r="AM21" s="79">
        <f t="shared" si="9"/>
        <v>0.5</v>
      </c>
      <c r="AN21" s="22"/>
      <c r="AO21" s="22"/>
      <c r="AP21" s="22"/>
    </row>
    <row r="22" spans="1:42" ht="15.6" customHeight="1" x14ac:dyDescent="0.2">
      <c r="A22" s="56" t="s">
        <v>92</v>
      </c>
      <c r="B22" s="9">
        <v>76.599999999999994</v>
      </c>
      <c r="C22" s="9">
        <v>62.9</v>
      </c>
      <c r="D22" s="79">
        <v>84.6</v>
      </c>
      <c r="E22" s="9">
        <v>86.5</v>
      </c>
      <c r="F22" s="9">
        <v>108.6</v>
      </c>
      <c r="G22" s="9">
        <f>'Milho Total'!B21</f>
        <v>96.3</v>
      </c>
      <c r="H22" s="9">
        <v>107.6</v>
      </c>
      <c r="I22" s="79">
        <f>'Milho Total'!C21</f>
        <v>116.8</v>
      </c>
      <c r="J22" s="79">
        <f t="shared" si="0"/>
        <v>8.6</v>
      </c>
      <c r="K22" s="79">
        <f t="shared" si="1"/>
        <v>21.3</v>
      </c>
      <c r="L22" s="79">
        <f t="shared" si="2"/>
        <v>9.2000000000000028</v>
      </c>
      <c r="M22" s="79">
        <f t="shared" si="3"/>
        <v>20.5</v>
      </c>
      <c r="N22" s="91"/>
      <c r="O22" s="56" t="s">
        <v>92</v>
      </c>
      <c r="P22" s="24">
        <v>462</v>
      </c>
      <c r="Q22" s="24">
        <v>322</v>
      </c>
      <c r="R22" s="89">
        <v>237</v>
      </c>
      <c r="S22" s="24">
        <v>446</v>
      </c>
      <c r="T22" s="24">
        <v>780</v>
      </c>
      <c r="U22" s="24">
        <f>'Milho Total'!E21</f>
        <v>515</v>
      </c>
      <c r="V22" s="24">
        <v>731</v>
      </c>
      <c r="W22" s="89">
        <f>'Milho Total'!F21</f>
        <v>810</v>
      </c>
      <c r="X22" s="79">
        <f t="shared" si="4"/>
        <v>10.8</v>
      </c>
      <c r="Y22" s="79">
        <f t="shared" si="5"/>
        <v>57.3</v>
      </c>
      <c r="Z22" s="90"/>
      <c r="AA22" s="56" t="s">
        <v>92</v>
      </c>
      <c r="AB22" s="9">
        <v>35.4</v>
      </c>
      <c r="AC22" s="9">
        <v>20.3</v>
      </c>
      <c r="AD22" s="79">
        <v>20.100000000000001</v>
      </c>
      <c r="AE22" s="9">
        <v>38.6</v>
      </c>
      <c r="AF22" s="9">
        <v>84.7</v>
      </c>
      <c r="AG22" s="9">
        <f>'Milho Total'!H21</f>
        <v>49.6</v>
      </c>
      <c r="AH22" s="9">
        <v>78.7</v>
      </c>
      <c r="AI22" s="79">
        <f>'Milho Total'!I21</f>
        <v>94.6</v>
      </c>
      <c r="AJ22" s="79">
        <f t="shared" si="6"/>
        <v>20.2</v>
      </c>
      <c r="AK22" s="79">
        <f t="shared" si="7"/>
        <v>90.7</v>
      </c>
      <c r="AL22" s="79">
        <f t="shared" si="8"/>
        <v>15.899999999999991</v>
      </c>
      <c r="AM22" s="79">
        <f t="shared" si="9"/>
        <v>44.999999999999993</v>
      </c>
      <c r="AN22" s="22"/>
      <c r="AO22" s="22"/>
      <c r="AP22" s="22"/>
    </row>
    <row r="23" spans="1:42" ht="15.6" customHeight="1" x14ac:dyDescent="0.2">
      <c r="A23" s="56" t="s">
        <v>93</v>
      </c>
      <c r="B23" s="9">
        <v>228.6</v>
      </c>
      <c r="C23" s="9">
        <v>214.7</v>
      </c>
      <c r="D23" s="79">
        <v>184.6</v>
      </c>
      <c r="E23" s="9">
        <v>158</v>
      </c>
      <c r="F23" s="9">
        <v>215.7</v>
      </c>
      <c r="G23" s="9">
        <f>'Milho Total'!B22</f>
        <v>238.2</v>
      </c>
      <c r="H23" s="9">
        <v>235.8</v>
      </c>
      <c r="I23" s="79">
        <f>'Milho Total'!C22</f>
        <v>243.2</v>
      </c>
      <c r="J23" s="79">
        <f t="shared" si="0"/>
        <v>3.1</v>
      </c>
      <c r="K23" s="79">
        <f t="shared" si="1"/>
        <v>2.1</v>
      </c>
      <c r="L23" s="79">
        <f t="shared" si="2"/>
        <v>7.3999999999999773</v>
      </c>
      <c r="M23" s="79">
        <f t="shared" si="3"/>
        <v>5</v>
      </c>
      <c r="N23" s="91"/>
      <c r="O23" s="56" t="s">
        <v>93</v>
      </c>
      <c r="P23" s="24">
        <v>411</v>
      </c>
      <c r="Q23" s="24">
        <v>271</v>
      </c>
      <c r="R23" s="89">
        <v>120</v>
      </c>
      <c r="S23" s="24">
        <v>345.278481</v>
      </c>
      <c r="T23" s="24">
        <v>527.49188700000002</v>
      </c>
      <c r="U23" s="24">
        <f>'Milho Total'!E22</f>
        <v>591.93954659949623</v>
      </c>
      <c r="V23" s="24">
        <v>679.55725199999995</v>
      </c>
      <c r="W23" s="89">
        <f>'Milho Total'!F22</f>
        <v>553.0098684210526</v>
      </c>
      <c r="X23" s="79">
        <f t="shared" si="4"/>
        <v>-18.600000000000001</v>
      </c>
      <c r="Y23" s="79">
        <f t="shared" si="5"/>
        <v>-6.6</v>
      </c>
      <c r="Z23" s="90"/>
      <c r="AA23" s="56" t="s">
        <v>93</v>
      </c>
      <c r="AB23" s="9">
        <v>94</v>
      </c>
      <c r="AC23" s="9">
        <v>58.2</v>
      </c>
      <c r="AD23" s="79">
        <v>22.2</v>
      </c>
      <c r="AE23" s="9">
        <v>54.6</v>
      </c>
      <c r="AF23" s="9">
        <v>113.8</v>
      </c>
      <c r="AG23" s="9">
        <f>'Milho Total'!H22</f>
        <v>141</v>
      </c>
      <c r="AH23" s="9">
        <v>160.19999999999999</v>
      </c>
      <c r="AI23" s="79">
        <f>'Milho Total'!I22</f>
        <v>134.5</v>
      </c>
      <c r="AJ23" s="79">
        <f t="shared" si="6"/>
        <v>-16</v>
      </c>
      <c r="AK23" s="79">
        <f t="shared" si="7"/>
        <v>-4.5999999999999996</v>
      </c>
      <c r="AL23" s="79">
        <f t="shared" si="8"/>
        <v>-25.699999999999989</v>
      </c>
      <c r="AM23" s="79">
        <f t="shared" si="9"/>
        <v>-6.5</v>
      </c>
      <c r="AN23" s="22"/>
      <c r="AO23" s="22"/>
      <c r="AP23" s="22"/>
    </row>
    <row r="24" spans="1:42" ht="15.6" customHeight="1" x14ac:dyDescent="0.2">
      <c r="A24" s="56" t="s">
        <v>94</v>
      </c>
      <c r="B24" s="9">
        <v>31</v>
      </c>
      <c r="C24" s="9">
        <v>30.1</v>
      </c>
      <c r="D24" s="79">
        <v>28.3</v>
      </c>
      <c r="E24" s="9">
        <v>37.200000000000003</v>
      </c>
      <c r="F24" s="9">
        <v>26.2</v>
      </c>
      <c r="G24" s="9">
        <f>'Milho Total'!B23</f>
        <v>44.7</v>
      </c>
      <c r="H24" s="9">
        <v>38.4</v>
      </c>
      <c r="I24" s="79">
        <f>'Milho Total'!C23</f>
        <v>44.7</v>
      </c>
      <c r="J24" s="79">
        <f t="shared" si="0"/>
        <v>16.399999999999999</v>
      </c>
      <c r="K24" s="79">
        <f t="shared" si="1"/>
        <v>0</v>
      </c>
      <c r="L24" s="79">
        <f t="shared" si="2"/>
        <v>6.3000000000000043</v>
      </c>
      <c r="M24" s="79">
        <f t="shared" si="3"/>
        <v>0</v>
      </c>
      <c r="N24" s="91"/>
      <c r="O24" s="56" t="s">
        <v>94</v>
      </c>
      <c r="P24" s="24">
        <v>887</v>
      </c>
      <c r="Q24" s="24">
        <v>1007</v>
      </c>
      <c r="R24" s="89">
        <v>674</v>
      </c>
      <c r="S24" s="24">
        <v>674</v>
      </c>
      <c r="T24" s="24">
        <v>1091</v>
      </c>
      <c r="U24" s="24">
        <f>'Milho Total'!E23</f>
        <v>3550</v>
      </c>
      <c r="V24" s="24">
        <v>1424</v>
      </c>
      <c r="W24" s="89">
        <f>'Milho Total'!F23</f>
        <v>3000</v>
      </c>
      <c r="X24" s="79">
        <f t="shared" si="4"/>
        <v>110.7</v>
      </c>
      <c r="Y24" s="79">
        <f t="shared" si="5"/>
        <v>-15.5</v>
      </c>
      <c r="Z24" s="90"/>
      <c r="AA24" s="56" t="s">
        <v>94</v>
      </c>
      <c r="AB24" s="9">
        <v>27.5</v>
      </c>
      <c r="AC24" s="9">
        <v>30.3</v>
      </c>
      <c r="AD24" s="79">
        <v>19.100000000000001</v>
      </c>
      <c r="AE24" s="9">
        <v>25.1</v>
      </c>
      <c r="AF24" s="9">
        <v>28.6</v>
      </c>
      <c r="AG24" s="9">
        <f>'Milho Total'!H23</f>
        <v>158.69999999999999</v>
      </c>
      <c r="AH24" s="9">
        <v>54.7</v>
      </c>
      <c r="AI24" s="79">
        <f>'Milho Total'!I23</f>
        <v>134.1</v>
      </c>
      <c r="AJ24" s="79">
        <f t="shared" si="6"/>
        <v>145.19999999999999</v>
      </c>
      <c r="AK24" s="79">
        <f t="shared" si="7"/>
        <v>-15.5</v>
      </c>
      <c r="AL24" s="79">
        <f t="shared" si="8"/>
        <v>79.399999999999991</v>
      </c>
      <c r="AM24" s="79">
        <f t="shared" si="9"/>
        <v>-24.599999999999994</v>
      </c>
      <c r="AN24" s="22"/>
      <c r="AO24" s="22"/>
      <c r="AP24" s="22"/>
    </row>
    <row r="25" spans="1:42" ht="15.6" customHeight="1" x14ac:dyDescent="0.2">
      <c r="A25" s="56" t="s">
        <v>95</v>
      </c>
      <c r="B25" s="9">
        <v>226.6</v>
      </c>
      <c r="C25" s="9">
        <v>176.2</v>
      </c>
      <c r="D25" s="79">
        <v>177</v>
      </c>
      <c r="E25" s="9">
        <v>172</v>
      </c>
      <c r="F25" s="9">
        <v>143</v>
      </c>
      <c r="G25" s="9">
        <f>'Milho Total'!B24</f>
        <v>174.8</v>
      </c>
      <c r="H25" s="9">
        <v>153.69999999999999</v>
      </c>
      <c r="I25" s="79">
        <f>'Milho Total'!C24</f>
        <v>174.8</v>
      </c>
      <c r="J25" s="79">
        <f t="shared" si="0"/>
        <v>13.7</v>
      </c>
      <c r="K25" s="79">
        <f t="shared" si="1"/>
        <v>0</v>
      </c>
      <c r="L25" s="79">
        <f t="shared" si="2"/>
        <v>21.100000000000023</v>
      </c>
      <c r="M25" s="79">
        <f t="shared" si="3"/>
        <v>0</v>
      </c>
      <c r="N25" s="91"/>
      <c r="O25" s="56" t="s">
        <v>95</v>
      </c>
      <c r="P25" s="24">
        <v>4670</v>
      </c>
      <c r="Q25" s="24">
        <v>3794</v>
      </c>
      <c r="R25" s="89">
        <v>795</v>
      </c>
      <c r="S25" s="24">
        <v>4721</v>
      </c>
      <c r="T25" s="24">
        <v>808</v>
      </c>
      <c r="U25" s="24">
        <f>'Milho Total'!E24</f>
        <v>4172</v>
      </c>
      <c r="V25" s="24">
        <v>5505</v>
      </c>
      <c r="W25" s="89">
        <f>'Milho Total'!F24</f>
        <v>5505</v>
      </c>
      <c r="X25" s="79">
        <f t="shared" si="4"/>
        <v>0</v>
      </c>
      <c r="Y25" s="79">
        <f t="shared" si="5"/>
        <v>32</v>
      </c>
      <c r="Z25" s="90"/>
      <c r="AA25" s="56" t="s">
        <v>95</v>
      </c>
      <c r="AB25" s="9">
        <v>1058.2</v>
      </c>
      <c r="AC25" s="9">
        <v>668.5</v>
      </c>
      <c r="AD25" s="79">
        <v>140.69999999999999</v>
      </c>
      <c r="AE25" s="9">
        <v>812</v>
      </c>
      <c r="AF25" s="9">
        <v>115.5</v>
      </c>
      <c r="AG25" s="9">
        <f>'Milho Total'!H24</f>
        <v>729.3</v>
      </c>
      <c r="AH25" s="9">
        <v>846.1</v>
      </c>
      <c r="AI25" s="79">
        <f>'Milho Total'!I24</f>
        <v>962.3</v>
      </c>
      <c r="AJ25" s="79">
        <f t="shared" si="6"/>
        <v>13.7</v>
      </c>
      <c r="AK25" s="79">
        <f t="shared" si="7"/>
        <v>31.9</v>
      </c>
      <c r="AL25" s="79">
        <f t="shared" si="8"/>
        <v>116.19999999999993</v>
      </c>
      <c r="AM25" s="79">
        <f t="shared" si="9"/>
        <v>233</v>
      </c>
      <c r="AN25" s="22"/>
      <c r="AO25" s="22"/>
      <c r="AP25" s="22"/>
    </row>
    <row r="26" spans="1:42" ht="15.6" customHeight="1" x14ac:dyDescent="0.2">
      <c r="A26" s="56" t="s">
        <v>96</v>
      </c>
      <c r="B26" s="9">
        <v>812.5</v>
      </c>
      <c r="C26" s="9">
        <v>764.3</v>
      </c>
      <c r="D26" s="79">
        <v>618.70000000000005</v>
      </c>
      <c r="E26" s="9">
        <v>646.9</v>
      </c>
      <c r="F26" s="9">
        <v>611.20000000000005</v>
      </c>
      <c r="G26" s="9">
        <f>'Milho Total'!B25</f>
        <v>753.8</v>
      </c>
      <c r="H26" s="9">
        <v>593</v>
      </c>
      <c r="I26" s="79">
        <f>'Milho Total'!C25</f>
        <v>843.8</v>
      </c>
      <c r="J26" s="79">
        <f t="shared" si="0"/>
        <v>42.3</v>
      </c>
      <c r="K26" s="79">
        <f t="shared" si="1"/>
        <v>11.9</v>
      </c>
      <c r="L26" s="79">
        <f t="shared" si="2"/>
        <v>250.79999999999995</v>
      </c>
      <c r="M26" s="79">
        <f t="shared" si="3"/>
        <v>90</v>
      </c>
      <c r="N26" s="91"/>
      <c r="O26" s="56" t="s">
        <v>96</v>
      </c>
      <c r="P26" s="24">
        <v>3916.695385</v>
      </c>
      <c r="Q26" s="24">
        <v>3628.7125470000001</v>
      </c>
      <c r="R26" s="89">
        <v>2340.3072569999999</v>
      </c>
      <c r="S26" s="24">
        <v>3066.528057</v>
      </c>
      <c r="T26" s="24">
        <v>3754.627618</v>
      </c>
      <c r="U26" s="24">
        <f>'Milho Total'!E25</f>
        <v>3614.1010878217035</v>
      </c>
      <c r="V26" s="24">
        <v>4008.0629009999998</v>
      </c>
      <c r="W26" s="89">
        <f>'Milho Total'!F25</f>
        <v>4069.7627399857788</v>
      </c>
      <c r="X26" s="79">
        <f t="shared" si="4"/>
        <v>1.5</v>
      </c>
      <c r="Y26" s="79">
        <f t="shared" si="5"/>
        <v>12.6</v>
      </c>
      <c r="Z26" s="90"/>
      <c r="AA26" s="56" t="s">
        <v>96</v>
      </c>
      <c r="AB26" s="9">
        <v>3182.3</v>
      </c>
      <c r="AC26" s="9">
        <v>2773.4</v>
      </c>
      <c r="AD26" s="79">
        <v>1447.9</v>
      </c>
      <c r="AE26" s="9">
        <v>1983.7</v>
      </c>
      <c r="AF26" s="9">
        <v>2294.8000000000002</v>
      </c>
      <c r="AG26" s="9">
        <f>'Milho Total'!H25</f>
        <v>2724.3</v>
      </c>
      <c r="AH26" s="9">
        <v>2376.8000000000002</v>
      </c>
      <c r="AI26" s="79">
        <f>'Milho Total'!I25</f>
        <v>3434.1</v>
      </c>
      <c r="AJ26" s="79">
        <f t="shared" si="6"/>
        <v>44.5</v>
      </c>
      <c r="AK26" s="79">
        <f t="shared" si="7"/>
        <v>26.1</v>
      </c>
      <c r="AL26" s="79">
        <f t="shared" si="8"/>
        <v>1057.2999999999997</v>
      </c>
      <c r="AM26" s="79">
        <f t="shared" si="9"/>
        <v>709.79999999999973</v>
      </c>
      <c r="AN26" s="22"/>
      <c r="AO26" s="22"/>
      <c r="AP26" s="22"/>
    </row>
    <row r="27" spans="1:42" ht="15.6" customHeight="1" x14ac:dyDescent="0.2">
      <c r="A27" s="100" t="s">
        <v>97</v>
      </c>
      <c r="B27" s="101">
        <v>6202.2</v>
      </c>
      <c r="C27" s="101">
        <v>6480.2</v>
      </c>
      <c r="D27" s="101">
        <v>7067.4</v>
      </c>
      <c r="E27" s="101">
        <v>8014.7</v>
      </c>
      <c r="F27" s="101">
        <v>7742.1</v>
      </c>
      <c r="G27" s="101">
        <f>'Milho Total'!B26</f>
        <v>9908.7999999999993</v>
      </c>
      <c r="H27" s="101">
        <v>9191.7999999999993</v>
      </c>
      <c r="I27" s="101">
        <f>'Milho Total'!C26</f>
        <v>10707.000000000002</v>
      </c>
      <c r="J27" s="101">
        <f t="shared" si="0"/>
        <v>16.5</v>
      </c>
      <c r="K27" s="101">
        <f t="shared" si="1"/>
        <v>8.1</v>
      </c>
      <c r="L27" s="101">
        <f t="shared" si="2"/>
        <v>1515.2000000000025</v>
      </c>
      <c r="M27" s="101">
        <f t="shared" si="3"/>
        <v>798.20000000000255</v>
      </c>
      <c r="N27" s="85"/>
      <c r="O27" s="100" t="s">
        <v>97</v>
      </c>
      <c r="P27" s="102">
        <v>5651.8394120000003</v>
      </c>
      <c r="Q27" s="102">
        <v>6108.1570940000001</v>
      </c>
      <c r="R27" s="102">
        <v>3996.4492030000001</v>
      </c>
      <c r="S27" s="102">
        <v>6098.0000250000003</v>
      </c>
      <c r="T27" s="102">
        <v>5353.9971329999998</v>
      </c>
      <c r="U27" s="102">
        <f>'Milho Total'!E26</f>
        <v>4891.6242027288872</v>
      </c>
      <c r="V27" s="102">
        <v>6147.0468680000004</v>
      </c>
      <c r="W27" s="102">
        <f>'Milho Total'!F26</f>
        <v>5915.9900345568303</v>
      </c>
      <c r="X27" s="101">
        <f t="shared" si="4"/>
        <v>-3.8</v>
      </c>
      <c r="Y27" s="101">
        <f t="shared" si="5"/>
        <v>20.9</v>
      </c>
      <c r="Z27" s="87"/>
      <c r="AA27" s="100" t="s">
        <v>97</v>
      </c>
      <c r="AB27" s="101">
        <v>35053.800000000003</v>
      </c>
      <c r="AC27" s="101">
        <v>39582.1</v>
      </c>
      <c r="AD27" s="101">
        <v>28244.400000000001</v>
      </c>
      <c r="AE27" s="101">
        <v>48873.7</v>
      </c>
      <c r="AF27" s="101">
        <v>41451.199999999997</v>
      </c>
      <c r="AG27" s="101">
        <f>'Milho Total'!H26</f>
        <v>48470.1</v>
      </c>
      <c r="AH27" s="101">
        <v>56502.5</v>
      </c>
      <c r="AI27" s="101">
        <f>'Milho Total'!I26</f>
        <v>63342.6</v>
      </c>
      <c r="AJ27" s="101">
        <f t="shared" si="6"/>
        <v>12.1</v>
      </c>
      <c r="AK27" s="101">
        <f t="shared" si="7"/>
        <v>30.7</v>
      </c>
      <c r="AL27" s="101">
        <f t="shared" si="8"/>
        <v>6840.0999999999985</v>
      </c>
      <c r="AM27" s="101">
        <f t="shared" si="9"/>
        <v>14872.5</v>
      </c>
      <c r="AN27" s="22"/>
      <c r="AO27" s="22"/>
      <c r="AP27" s="22"/>
    </row>
    <row r="28" spans="1:42" ht="15.6" customHeight="1" x14ac:dyDescent="0.2">
      <c r="A28" s="56" t="s">
        <v>98</v>
      </c>
      <c r="B28" s="9">
        <v>3298.2</v>
      </c>
      <c r="C28" s="9">
        <v>3416.5</v>
      </c>
      <c r="D28" s="79">
        <v>3800.1</v>
      </c>
      <c r="E28" s="9">
        <v>4639.1000000000004</v>
      </c>
      <c r="F28" s="9">
        <v>4498.3999999999996</v>
      </c>
      <c r="G28" s="9">
        <f>'Milho Total'!B27</f>
        <v>5884.3</v>
      </c>
      <c r="H28" s="9">
        <v>5457.3</v>
      </c>
      <c r="I28" s="79">
        <f>'Milho Total'!C27</f>
        <v>6547.4000000000005</v>
      </c>
      <c r="J28" s="79">
        <f t="shared" si="0"/>
        <v>20</v>
      </c>
      <c r="K28" s="79">
        <f t="shared" si="1"/>
        <v>11.3</v>
      </c>
      <c r="L28" s="79">
        <f t="shared" si="2"/>
        <v>1090.1000000000004</v>
      </c>
      <c r="M28" s="79">
        <f t="shared" si="3"/>
        <v>663.10000000000036</v>
      </c>
      <c r="N28" s="88"/>
      <c r="O28" s="56" t="s">
        <v>98</v>
      </c>
      <c r="P28" s="24">
        <v>5472.5042139999996</v>
      </c>
      <c r="Q28" s="24">
        <v>6077.3892580000002</v>
      </c>
      <c r="R28" s="89">
        <v>4018.7479800000001</v>
      </c>
      <c r="S28" s="24">
        <v>6222.5403200000001</v>
      </c>
      <c r="T28" s="24">
        <v>5868.8945400000002</v>
      </c>
      <c r="U28" s="24">
        <f>'Milho Total'!E27</f>
        <v>5649.5994595788798</v>
      </c>
      <c r="V28" s="24">
        <v>6349.2507830000004</v>
      </c>
      <c r="W28" s="89">
        <f>'Milho Total'!F27</f>
        <v>6189.344640620704</v>
      </c>
      <c r="X28" s="79">
        <f t="shared" si="4"/>
        <v>-2.5</v>
      </c>
      <c r="Y28" s="79">
        <f t="shared" si="5"/>
        <v>9.6</v>
      </c>
      <c r="Z28" s="90"/>
      <c r="AA28" s="56" t="s">
        <v>98</v>
      </c>
      <c r="AB28" s="9">
        <v>18049.400000000001</v>
      </c>
      <c r="AC28" s="9">
        <v>20763.400000000001</v>
      </c>
      <c r="AD28" s="79">
        <v>15271.6</v>
      </c>
      <c r="AE28" s="9">
        <v>28867</v>
      </c>
      <c r="AF28" s="9">
        <v>26400.6</v>
      </c>
      <c r="AG28" s="9">
        <f>'Milho Total'!H27</f>
        <v>33243.9</v>
      </c>
      <c r="AH28" s="9">
        <v>34649.800000000003</v>
      </c>
      <c r="AI28" s="79">
        <f>'Milho Total'!I27</f>
        <v>40524.1</v>
      </c>
      <c r="AJ28" s="79">
        <f t="shared" si="6"/>
        <v>17</v>
      </c>
      <c r="AK28" s="79">
        <f t="shared" si="7"/>
        <v>21.9</v>
      </c>
      <c r="AL28" s="79">
        <f t="shared" si="8"/>
        <v>5874.2999999999956</v>
      </c>
      <c r="AM28" s="79">
        <f t="shared" si="9"/>
        <v>7280.1999999999971</v>
      </c>
      <c r="AN28" s="22"/>
      <c r="AO28" s="22"/>
      <c r="AP28" s="22"/>
    </row>
    <row r="29" spans="1:42" ht="15.6" customHeight="1" x14ac:dyDescent="0.2">
      <c r="A29" s="56" t="s">
        <v>99</v>
      </c>
      <c r="B29" s="9">
        <v>1574.5</v>
      </c>
      <c r="C29" s="9">
        <v>1635.5</v>
      </c>
      <c r="D29" s="79">
        <v>1681</v>
      </c>
      <c r="E29" s="9">
        <v>1787.9</v>
      </c>
      <c r="F29" s="9">
        <v>1735.5</v>
      </c>
      <c r="G29" s="9">
        <f>'Milho Total'!B28</f>
        <v>2125.8999999999996</v>
      </c>
      <c r="H29" s="9">
        <v>1855</v>
      </c>
      <c r="I29" s="79">
        <f>'Milho Total'!C28</f>
        <v>2179.5</v>
      </c>
      <c r="J29" s="79">
        <f t="shared" si="0"/>
        <v>17.5</v>
      </c>
      <c r="K29" s="79">
        <f t="shared" si="1"/>
        <v>2.5</v>
      </c>
      <c r="L29" s="79">
        <f t="shared" si="2"/>
        <v>324.5</v>
      </c>
      <c r="M29" s="79">
        <f t="shared" si="3"/>
        <v>53.600000000000364</v>
      </c>
      <c r="N29" s="88"/>
      <c r="O29" s="56" t="s">
        <v>99</v>
      </c>
      <c r="P29" s="24">
        <v>5195.0460460000004</v>
      </c>
      <c r="Q29" s="24">
        <v>5675.8483640000004</v>
      </c>
      <c r="R29" s="89">
        <v>3729.6460440000001</v>
      </c>
      <c r="S29" s="24">
        <v>5520.7640250000004</v>
      </c>
      <c r="T29" s="24">
        <v>3734.3624319999999</v>
      </c>
      <c r="U29" s="24">
        <f>'Milho Total'!E28</f>
        <v>3024.1384825250484</v>
      </c>
      <c r="V29" s="24">
        <v>5082.3072780000002</v>
      </c>
      <c r="W29" s="89">
        <f>'Milho Total'!F28</f>
        <v>5144.5092911218171</v>
      </c>
      <c r="X29" s="79">
        <f t="shared" si="4"/>
        <v>1.2</v>
      </c>
      <c r="Y29" s="79">
        <f t="shared" si="5"/>
        <v>70.099999999999994</v>
      </c>
      <c r="Z29" s="90"/>
      <c r="AA29" s="56" t="s">
        <v>99</v>
      </c>
      <c r="AB29" s="9">
        <v>8179.6</v>
      </c>
      <c r="AC29" s="9">
        <v>9282.9</v>
      </c>
      <c r="AD29" s="79">
        <v>6269.5</v>
      </c>
      <c r="AE29" s="9">
        <v>9870.6</v>
      </c>
      <c r="AF29" s="9">
        <v>6481</v>
      </c>
      <c r="AG29" s="9">
        <f>'Milho Total'!H28</f>
        <v>6429</v>
      </c>
      <c r="AH29" s="9">
        <v>9427.7000000000007</v>
      </c>
      <c r="AI29" s="79">
        <f>'Milho Total'!I28</f>
        <v>11212.5</v>
      </c>
      <c r="AJ29" s="79">
        <f t="shared" si="6"/>
        <v>18.899999999999999</v>
      </c>
      <c r="AK29" s="79">
        <f t="shared" si="7"/>
        <v>74.400000000000006</v>
      </c>
      <c r="AL29" s="79">
        <f t="shared" si="8"/>
        <v>1784.7999999999993</v>
      </c>
      <c r="AM29" s="79">
        <f t="shared" si="9"/>
        <v>4783.5</v>
      </c>
      <c r="AN29" s="22"/>
      <c r="AO29" s="22"/>
      <c r="AP29" s="22"/>
    </row>
    <row r="30" spans="1:42" ht="15.6" customHeight="1" x14ac:dyDescent="0.2">
      <c r="A30" s="56" t="s">
        <v>100</v>
      </c>
      <c r="B30" s="9">
        <v>1240.5</v>
      </c>
      <c r="C30" s="9">
        <v>1363</v>
      </c>
      <c r="D30" s="79">
        <v>1521.1</v>
      </c>
      <c r="E30" s="9">
        <v>1520.7</v>
      </c>
      <c r="F30" s="9">
        <v>1444.6</v>
      </c>
      <c r="G30" s="9">
        <f>'Milho Total'!B29</f>
        <v>1838.6999999999998</v>
      </c>
      <c r="H30" s="9">
        <v>1819.4</v>
      </c>
      <c r="I30" s="79">
        <f>'Milho Total'!C29</f>
        <v>1919</v>
      </c>
      <c r="J30" s="79">
        <f t="shared" si="0"/>
        <v>5.5</v>
      </c>
      <c r="K30" s="79">
        <f t="shared" si="1"/>
        <v>4.4000000000000004</v>
      </c>
      <c r="L30" s="79">
        <f t="shared" si="2"/>
        <v>99.599999999999909</v>
      </c>
      <c r="M30" s="79">
        <f t="shared" si="3"/>
        <v>80.300000000000182</v>
      </c>
      <c r="N30" s="88"/>
      <c r="O30" s="56" t="s">
        <v>100</v>
      </c>
      <c r="P30" s="24">
        <v>6448.2861750000002</v>
      </c>
      <c r="Q30" s="24">
        <v>6598.6004400000002</v>
      </c>
      <c r="R30" s="89">
        <v>4227.5549929999997</v>
      </c>
      <c r="S30" s="24">
        <v>6341.9477870000001</v>
      </c>
      <c r="T30" s="24">
        <v>5615.1737510000003</v>
      </c>
      <c r="U30" s="24">
        <f>'Milho Total'!E29</f>
        <v>4585.2830804372661</v>
      </c>
      <c r="V30" s="24">
        <v>6562.6709899999996</v>
      </c>
      <c r="W30" s="89">
        <f>'Milho Total'!F29</f>
        <v>5845.6775403856172</v>
      </c>
      <c r="X30" s="79">
        <f t="shared" si="4"/>
        <v>-10.9</v>
      </c>
      <c r="Y30" s="79">
        <f t="shared" si="5"/>
        <v>27.5</v>
      </c>
      <c r="Z30" s="90"/>
      <c r="AA30" s="56" t="s">
        <v>100</v>
      </c>
      <c r="AB30" s="9">
        <v>7999.1</v>
      </c>
      <c r="AC30" s="9">
        <v>8993.9</v>
      </c>
      <c r="AD30" s="79">
        <v>6430.5</v>
      </c>
      <c r="AE30" s="9">
        <v>9644.2000000000007</v>
      </c>
      <c r="AF30" s="9">
        <v>8111.7</v>
      </c>
      <c r="AG30" s="9">
        <f>'Milho Total'!H29</f>
        <v>8431</v>
      </c>
      <c r="AH30" s="9">
        <v>11940.1</v>
      </c>
      <c r="AI30" s="79">
        <f>'Milho Total'!I29</f>
        <v>11217.9</v>
      </c>
      <c r="AJ30" s="79">
        <f t="shared" si="6"/>
        <v>-6</v>
      </c>
      <c r="AK30" s="79">
        <f t="shared" si="7"/>
        <v>33.1</v>
      </c>
      <c r="AL30" s="79">
        <f t="shared" si="8"/>
        <v>-722.20000000000073</v>
      </c>
      <c r="AM30" s="79">
        <f t="shared" si="9"/>
        <v>2786.8999999999996</v>
      </c>
      <c r="AN30" s="22"/>
      <c r="AO30" s="22"/>
      <c r="AP30" s="22"/>
    </row>
    <row r="31" spans="1:42" ht="15.6" customHeight="1" x14ac:dyDescent="0.2">
      <c r="A31" s="56" t="s">
        <v>101</v>
      </c>
      <c r="B31" s="9">
        <v>89</v>
      </c>
      <c r="C31" s="9">
        <v>65.2</v>
      </c>
      <c r="D31" s="79">
        <v>65.2</v>
      </c>
      <c r="E31" s="9">
        <v>67</v>
      </c>
      <c r="F31" s="9">
        <v>63.6</v>
      </c>
      <c r="G31" s="9">
        <f>'Milho Total'!B30</f>
        <v>59.900000000000006</v>
      </c>
      <c r="H31" s="9">
        <v>60.1</v>
      </c>
      <c r="I31" s="79">
        <f>'Milho Total'!C30</f>
        <v>61.1</v>
      </c>
      <c r="J31" s="79">
        <f t="shared" si="0"/>
        <v>1.7</v>
      </c>
      <c r="K31" s="79">
        <f t="shared" si="1"/>
        <v>2</v>
      </c>
      <c r="L31" s="79">
        <f t="shared" si="2"/>
        <v>1</v>
      </c>
      <c r="M31" s="79">
        <f t="shared" si="3"/>
        <v>1.1999999999999957</v>
      </c>
      <c r="N31" s="88"/>
      <c r="O31" s="56" t="s">
        <v>101</v>
      </c>
      <c r="P31" s="24">
        <v>9277.8202249999995</v>
      </c>
      <c r="Q31" s="24">
        <v>8311.9141099999997</v>
      </c>
      <c r="R31" s="89">
        <v>4183.9263799999999</v>
      </c>
      <c r="S31" s="24">
        <v>7341.4925370000001</v>
      </c>
      <c r="T31" s="24">
        <v>7199.3710689999998</v>
      </c>
      <c r="U31" s="24">
        <f>'Milho Total'!E30</f>
        <v>6113.7195325542571</v>
      </c>
      <c r="V31" s="24">
        <v>8067.4792010000001</v>
      </c>
      <c r="W31" s="89">
        <f>'Milho Total'!F30</f>
        <v>6351.5057283142387</v>
      </c>
      <c r="X31" s="79">
        <f t="shared" si="4"/>
        <v>-21.3</v>
      </c>
      <c r="Y31" s="79">
        <f t="shared" si="5"/>
        <v>3.9</v>
      </c>
      <c r="Z31" s="90"/>
      <c r="AA31" s="56" t="s">
        <v>101</v>
      </c>
      <c r="AB31" s="9">
        <v>825.7</v>
      </c>
      <c r="AC31" s="9">
        <v>541.9</v>
      </c>
      <c r="AD31" s="79">
        <v>272.8</v>
      </c>
      <c r="AE31" s="9">
        <v>491.9</v>
      </c>
      <c r="AF31" s="9">
        <v>457.9</v>
      </c>
      <c r="AG31" s="9">
        <f>'Milho Total'!H30</f>
        <v>366.2</v>
      </c>
      <c r="AH31" s="9">
        <v>484.9</v>
      </c>
      <c r="AI31" s="79">
        <f>'Milho Total'!I30</f>
        <v>388.1</v>
      </c>
      <c r="AJ31" s="79">
        <f t="shared" si="6"/>
        <v>-20</v>
      </c>
      <c r="AK31" s="79">
        <f t="shared" si="7"/>
        <v>6</v>
      </c>
      <c r="AL31" s="79">
        <f t="shared" si="8"/>
        <v>-96.799999999999955</v>
      </c>
      <c r="AM31" s="79">
        <f t="shared" si="9"/>
        <v>21.900000000000034</v>
      </c>
      <c r="AN31" s="22"/>
      <c r="AO31" s="22"/>
      <c r="AP31" s="22"/>
    </row>
    <row r="32" spans="1:42" ht="15.6" customHeight="1" x14ac:dyDescent="0.2">
      <c r="A32" s="100" t="s">
        <v>102</v>
      </c>
      <c r="B32" s="101">
        <v>2106.5</v>
      </c>
      <c r="C32" s="101">
        <v>2060.6999999999998</v>
      </c>
      <c r="D32" s="101">
        <v>2051.3000000000002</v>
      </c>
      <c r="E32" s="101">
        <v>2138.9</v>
      </c>
      <c r="F32" s="101">
        <v>2066.9</v>
      </c>
      <c r="G32" s="101">
        <f>'Milho Total'!B31</f>
        <v>2213.5</v>
      </c>
      <c r="H32" s="101">
        <v>2061.1999999999998</v>
      </c>
      <c r="I32" s="101">
        <f>'Milho Total'!C31</f>
        <v>2341.4</v>
      </c>
      <c r="J32" s="101">
        <f t="shared" si="0"/>
        <v>13.6</v>
      </c>
      <c r="K32" s="101">
        <f t="shared" si="1"/>
        <v>5.8</v>
      </c>
      <c r="L32" s="101">
        <f t="shared" si="2"/>
        <v>280.20000000000027</v>
      </c>
      <c r="M32" s="101">
        <f t="shared" si="3"/>
        <v>127.90000000000009</v>
      </c>
      <c r="N32" s="85"/>
      <c r="O32" s="100" t="s">
        <v>102</v>
      </c>
      <c r="P32" s="102">
        <v>5092.9212440000001</v>
      </c>
      <c r="Q32" s="102">
        <v>5367.6906879999997</v>
      </c>
      <c r="R32" s="102">
        <v>4774.6858579999998</v>
      </c>
      <c r="S32" s="102">
        <v>5819.7407549999998</v>
      </c>
      <c r="T32" s="102">
        <v>5384.5701779999999</v>
      </c>
      <c r="U32" s="102">
        <f>'Milho Total'!E31</f>
        <v>4669.6745425796253</v>
      </c>
      <c r="V32" s="102">
        <v>5995.1214829999999</v>
      </c>
      <c r="W32" s="102">
        <f>'Milho Total'!F31</f>
        <v>5476.5487742376354</v>
      </c>
      <c r="X32" s="101">
        <f t="shared" si="4"/>
        <v>-8.6</v>
      </c>
      <c r="Y32" s="101">
        <f t="shared" si="5"/>
        <v>17.3</v>
      </c>
      <c r="Z32" s="87"/>
      <c r="AA32" s="100" t="s">
        <v>102</v>
      </c>
      <c r="AB32" s="101">
        <v>10728.4</v>
      </c>
      <c r="AC32" s="101">
        <v>11061.2</v>
      </c>
      <c r="AD32" s="101">
        <v>9794.2999999999993</v>
      </c>
      <c r="AE32" s="101">
        <v>12447.9</v>
      </c>
      <c r="AF32" s="101">
        <v>11129.4</v>
      </c>
      <c r="AG32" s="101">
        <f>'Milho Total'!H31</f>
        <v>10336.400000000001</v>
      </c>
      <c r="AH32" s="101">
        <v>12357.2</v>
      </c>
      <c r="AI32" s="101">
        <f>'Milho Total'!I31</f>
        <v>12822.800000000001</v>
      </c>
      <c r="AJ32" s="101">
        <f t="shared" si="6"/>
        <v>3.8</v>
      </c>
      <c r="AK32" s="101">
        <f t="shared" si="7"/>
        <v>24.1</v>
      </c>
      <c r="AL32" s="101">
        <f t="shared" si="8"/>
        <v>465.60000000000036</v>
      </c>
      <c r="AM32" s="101">
        <f t="shared" si="9"/>
        <v>2486.3999999999996</v>
      </c>
      <c r="AN32" s="22"/>
      <c r="AO32" s="22"/>
      <c r="AP32" s="22"/>
    </row>
    <row r="33" spans="1:42" ht="15.6" customHeight="1" x14ac:dyDescent="0.2">
      <c r="A33" s="56" t="s">
        <v>103</v>
      </c>
      <c r="B33" s="9">
        <v>1326</v>
      </c>
      <c r="C33" s="9">
        <v>1277.5999999999999</v>
      </c>
      <c r="D33" s="79">
        <v>1208.4000000000001</v>
      </c>
      <c r="E33" s="9">
        <v>1267</v>
      </c>
      <c r="F33" s="9">
        <v>1165.0999999999999</v>
      </c>
      <c r="G33" s="9">
        <f>'Milho Total'!B32</f>
        <v>1314.6</v>
      </c>
      <c r="H33" s="9">
        <v>1182.7</v>
      </c>
      <c r="I33" s="79">
        <f>'Milho Total'!C32</f>
        <v>1419.8000000000002</v>
      </c>
      <c r="J33" s="79">
        <f t="shared" si="0"/>
        <v>20</v>
      </c>
      <c r="K33" s="79">
        <f t="shared" si="1"/>
        <v>8</v>
      </c>
      <c r="L33" s="79">
        <f t="shared" si="2"/>
        <v>237.10000000000014</v>
      </c>
      <c r="M33" s="79">
        <f t="shared" si="3"/>
        <v>105.20000000000027</v>
      </c>
      <c r="N33" s="88"/>
      <c r="O33" s="56" t="s">
        <v>103</v>
      </c>
      <c r="P33" s="24">
        <v>5236.0181000000002</v>
      </c>
      <c r="Q33" s="24">
        <v>5372.9586730000001</v>
      </c>
      <c r="R33" s="89">
        <v>4899.8684210000001</v>
      </c>
      <c r="S33" s="24">
        <v>5935.9611679999998</v>
      </c>
      <c r="T33" s="24">
        <v>6082.3113039999998</v>
      </c>
      <c r="U33" s="24">
        <f>'Milho Total'!E32</f>
        <v>5343.5282215122479</v>
      </c>
      <c r="V33" s="24">
        <v>6512.1883829999997</v>
      </c>
      <c r="W33" s="89">
        <f>'Milho Total'!F32</f>
        <v>6165.1152274968308</v>
      </c>
      <c r="X33" s="79">
        <f t="shared" si="4"/>
        <v>-5.3</v>
      </c>
      <c r="Y33" s="79">
        <f t="shared" si="5"/>
        <v>15.4</v>
      </c>
      <c r="Z33" s="90"/>
      <c r="AA33" s="56" t="s">
        <v>103</v>
      </c>
      <c r="AB33" s="9">
        <v>6943</v>
      </c>
      <c r="AC33" s="9">
        <v>6864.5</v>
      </c>
      <c r="AD33" s="79">
        <v>5921</v>
      </c>
      <c r="AE33" s="9">
        <v>7520.9</v>
      </c>
      <c r="AF33" s="9">
        <v>7086.5</v>
      </c>
      <c r="AG33" s="9">
        <f>'Milho Total'!H32</f>
        <v>7024.6</v>
      </c>
      <c r="AH33" s="9">
        <v>7702</v>
      </c>
      <c r="AI33" s="79">
        <f>'Milho Total'!I32</f>
        <v>8753.2000000000007</v>
      </c>
      <c r="AJ33" s="79">
        <f t="shared" si="6"/>
        <v>13.6</v>
      </c>
      <c r="AK33" s="79">
        <f t="shared" si="7"/>
        <v>24.6</v>
      </c>
      <c r="AL33" s="79">
        <f t="shared" si="8"/>
        <v>1051.2000000000007</v>
      </c>
      <c r="AM33" s="79">
        <f t="shared" si="9"/>
        <v>1728.6000000000004</v>
      </c>
      <c r="AN33" s="22"/>
      <c r="AO33" s="22"/>
      <c r="AP33" s="22"/>
    </row>
    <row r="34" spans="1:42" ht="15.6" customHeight="1" x14ac:dyDescent="0.2">
      <c r="A34" s="56" t="s">
        <v>104</v>
      </c>
      <c r="B34" s="9">
        <v>22.3</v>
      </c>
      <c r="C34" s="9">
        <v>17.8</v>
      </c>
      <c r="D34" s="79">
        <v>13.6</v>
      </c>
      <c r="E34" s="9">
        <v>13.2</v>
      </c>
      <c r="F34" s="9">
        <v>13.4</v>
      </c>
      <c r="G34" s="9">
        <f>'Milho Total'!B33</f>
        <v>12.5</v>
      </c>
      <c r="H34" s="9">
        <v>11.5</v>
      </c>
      <c r="I34" s="79">
        <f>'Milho Total'!C33</f>
        <v>12.9</v>
      </c>
      <c r="J34" s="79">
        <f t="shared" si="0"/>
        <v>12.2</v>
      </c>
      <c r="K34" s="79">
        <f t="shared" si="1"/>
        <v>3.2</v>
      </c>
      <c r="L34" s="79">
        <f t="shared" si="2"/>
        <v>1.4000000000000004</v>
      </c>
      <c r="M34" s="79">
        <f t="shared" si="3"/>
        <v>0.40000000000000036</v>
      </c>
      <c r="N34" s="88"/>
      <c r="O34" s="56" t="s">
        <v>104</v>
      </c>
      <c r="P34" s="24">
        <v>2711</v>
      </c>
      <c r="Q34" s="24">
        <v>1363</v>
      </c>
      <c r="R34" s="89">
        <v>2910</v>
      </c>
      <c r="S34" s="24">
        <v>2832</v>
      </c>
      <c r="T34" s="24">
        <v>2995</v>
      </c>
      <c r="U34" s="24">
        <f>'Milho Total'!E33</f>
        <v>2870</v>
      </c>
      <c r="V34" s="24">
        <v>2843</v>
      </c>
      <c r="W34" s="89">
        <f>'Milho Total'!F33</f>
        <v>2939</v>
      </c>
      <c r="X34" s="79">
        <f t="shared" si="4"/>
        <v>3.4</v>
      </c>
      <c r="Y34" s="79">
        <f t="shared" si="5"/>
        <v>2.4</v>
      </c>
      <c r="Z34" s="90"/>
      <c r="AA34" s="56" t="s">
        <v>104</v>
      </c>
      <c r="AB34" s="9">
        <v>60.5</v>
      </c>
      <c r="AC34" s="9">
        <v>24.3</v>
      </c>
      <c r="AD34" s="79">
        <v>39.6</v>
      </c>
      <c r="AE34" s="9">
        <v>37.4</v>
      </c>
      <c r="AF34" s="9">
        <v>40.1</v>
      </c>
      <c r="AG34" s="9">
        <f>'Milho Total'!H33</f>
        <v>35.9</v>
      </c>
      <c r="AH34" s="9">
        <v>32.700000000000003</v>
      </c>
      <c r="AI34" s="79">
        <f>'Milho Total'!I33</f>
        <v>37.9</v>
      </c>
      <c r="AJ34" s="79">
        <f t="shared" si="6"/>
        <v>15.9</v>
      </c>
      <c r="AK34" s="79">
        <f t="shared" si="7"/>
        <v>5.6</v>
      </c>
      <c r="AL34" s="79">
        <f t="shared" si="8"/>
        <v>5.1999999999999957</v>
      </c>
      <c r="AM34" s="79">
        <f t="shared" si="9"/>
        <v>2</v>
      </c>
      <c r="AN34" s="22"/>
      <c r="AO34" s="22"/>
      <c r="AP34" s="22"/>
    </row>
    <row r="35" spans="1:42" ht="15.6" customHeight="1" x14ac:dyDescent="0.2">
      <c r="A35" s="56" t="s">
        <v>105</v>
      </c>
      <c r="B35" s="9">
        <v>4.4000000000000004</v>
      </c>
      <c r="C35" s="9">
        <v>2.6</v>
      </c>
      <c r="D35" s="79">
        <v>2</v>
      </c>
      <c r="E35" s="9">
        <v>2.7</v>
      </c>
      <c r="F35" s="9">
        <v>1</v>
      </c>
      <c r="G35" s="9">
        <f>'Milho Total'!B34</f>
        <v>1.4</v>
      </c>
      <c r="H35" s="9">
        <v>1.1000000000000001</v>
      </c>
      <c r="I35" s="79">
        <f>'Milho Total'!C34</f>
        <v>1.6</v>
      </c>
      <c r="J35" s="79">
        <f t="shared" si="0"/>
        <v>45.5</v>
      </c>
      <c r="K35" s="79">
        <f t="shared" si="1"/>
        <v>14.3</v>
      </c>
      <c r="L35" s="79">
        <f t="shared" si="2"/>
        <v>0.5</v>
      </c>
      <c r="M35" s="79">
        <f t="shared" si="3"/>
        <v>0.20000000000000018</v>
      </c>
      <c r="N35" s="88"/>
      <c r="O35" s="56" t="s">
        <v>105</v>
      </c>
      <c r="P35" s="24">
        <v>2332</v>
      </c>
      <c r="Q35" s="24">
        <v>2394</v>
      </c>
      <c r="R35" s="89">
        <v>2600</v>
      </c>
      <c r="S35" s="24">
        <v>2332</v>
      </c>
      <c r="T35" s="24">
        <v>3069</v>
      </c>
      <c r="U35" s="24">
        <f>'Milho Total'!E34</f>
        <v>3620.0000000000005</v>
      </c>
      <c r="V35" s="24">
        <v>3017</v>
      </c>
      <c r="W35" s="89">
        <f>'Milho Total'!F34</f>
        <v>3236</v>
      </c>
      <c r="X35" s="79">
        <f t="shared" si="4"/>
        <v>7.3</v>
      </c>
      <c r="Y35" s="79">
        <f t="shared" si="5"/>
        <v>-10.6</v>
      </c>
      <c r="Z35" s="90"/>
      <c r="AA35" s="56" t="s">
        <v>105</v>
      </c>
      <c r="AB35" s="9">
        <v>10.3</v>
      </c>
      <c r="AC35" s="9">
        <v>6.2</v>
      </c>
      <c r="AD35" s="79">
        <v>5.2</v>
      </c>
      <c r="AE35" s="9">
        <v>6.3</v>
      </c>
      <c r="AF35" s="9">
        <v>3.1</v>
      </c>
      <c r="AG35" s="9">
        <f>'Milho Total'!H34</f>
        <v>5.0999999999999996</v>
      </c>
      <c r="AH35" s="9">
        <v>3.3</v>
      </c>
      <c r="AI35" s="79">
        <f>'Milho Total'!I34</f>
        <v>5.2</v>
      </c>
      <c r="AJ35" s="79">
        <f t="shared" si="6"/>
        <v>57.6</v>
      </c>
      <c r="AK35" s="79">
        <f t="shared" si="7"/>
        <v>2</v>
      </c>
      <c r="AL35" s="79">
        <f t="shared" si="8"/>
        <v>1.9000000000000004</v>
      </c>
      <c r="AM35" s="79">
        <f t="shared" si="9"/>
        <v>0.10000000000000053</v>
      </c>
      <c r="AN35" s="22"/>
      <c r="AO35" s="22"/>
      <c r="AP35" s="22"/>
    </row>
    <row r="36" spans="1:42" ht="15.6" customHeight="1" x14ac:dyDescent="0.2">
      <c r="A36" s="56" t="s">
        <v>106</v>
      </c>
      <c r="B36" s="9">
        <v>753.8</v>
      </c>
      <c r="C36" s="9">
        <v>762.7</v>
      </c>
      <c r="D36" s="79">
        <v>827.3</v>
      </c>
      <c r="E36" s="9">
        <v>856</v>
      </c>
      <c r="F36" s="9">
        <v>887.4</v>
      </c>
      <c r="G36" s="9">
        <f>'Milho Total'!B35</f>
        <v>885</v>
      </c>
      <c r="H36" s="9">
        <v>865.9</v>
      </c>
      <c r="I36" s="79">
        <f>'Milho Total'!C35</f>
        <v>907.1</v>
      </c>
      <c r="J36" s="79">
        <f t="shared" si="0"/>
        <v>4.8</v>
      </c>
      <c r="K36" s="79">
        <f t="shared" si="1"/>
        <v>2.5</v>
      </c>
      <c r="L36" s="79">
        <f t="shared" si="2"/>
        <v>41.200000000000045</v>
      </c>
      <c r="M36" s="79">
        <f t="shared" si="3"/>
        <v>22.100000000000023</v>
      </c>
      <c r="N36" s="88"/>
      <c r="O36" s="56" t="s">
        <v>106</v>
      </c>
      <c r="P36" s="24">
        <v>4927.7825679999996</v>
      </c>
      <c r="Q36" s="24">
        <v>5462.4654520000004</v>
      </c>
      <c r="R36" s="89">
        <v>4627.7482170000003</v>
      </c>
      <c r="S36" s="24">
        <v>5704.7919389999997</v>
      </c>
      <c r="T36" s="24">
        <v>4507.1728649999995</v>
      </c>
      <c r="U36" s="24">
        <f>'Milho Total'!E35</f>
        <v>3695.7959322033903</v>
      </c>
      <c r="V36" s="24">
        <v>5334.5259269999997</v>
      </c>
      <c r="W36" s="89">
        <f>'Milho Total'!F35</f>
        <v>4438.8380553411971</v>
      </c>
      <c r="X36" s="79">
        <f t="shared" si="4"/>
        <v>-16.8</v>
      </c>
      <c r="Y36" s="79">
        <f t="shared" si="5"/>
        <v>20.100000000000001</v>
      </c>
      <c r="Z36" s="90"/>
      <c r="AA36" s="56" t="s">
        <v>106</v>
      </c>
      <c r="AB36" s="9">
        <v>3714.6</v>
      </c>
      <c r="AC36" s="9">
        <v>4166.2</v>
      </c>
      <c r="AD36" s="79">
        <v>3828.5</v>
      </c>
      <c r="AE36" s="9">
        <v>4883.3</v>
      </c>
      <c r="AF36" s="9">
        <v>3999.7</v>
      </c>
      <c r="AG36" s="9">
        <f>'Milho Total'!H35</f>
        <v>3270.8</v>
      </c>
      <c r="AH36" s="9">
        <v>4619.2</v>
      </c>
      <c r="AI36" s="79">
        <f>'Milho Total'!I35</f>
        <v>4026.5</v>
      </c>
      <c r="AJ36" s="79">
        <f t="shared" si="6"/>
        <v>-12.8</v>
      </c>
      <c r="AK36" s="79">
        <f t="shared" si="7"/>
        <v>23.1</v>
      </c>
      <c r="AL36" s="79">
        <f t="shared" si="8"/>
        <v>-592.69999999999982</v>
      </c>
      <c r="AM36" s="79">
        <f t="shared" si="9"/>
        <v>755.69999999999982</v>
      </c>
      <c r="AN36" s="22"/>
      <c r="AO36" s="22"/>
      <c r="AP36" s="22"/>
    </row>
    <row r="37" spans="1:42" ht="15.6" customHeight="1" x14ac:dyDescent="0.2">
      <c r="A37" s="100" t="s">
        <v>107</v>
      </c>
      <c r="B37" s="101">
        <v>4069.3</v>
      </c>
      <c r="C37" s="101">
        <v>3809.3</v>
      </c>
      <c r="D37" s="101">
        <v>3805.4</v>
      </c>
      <c r="E37" s="101">
        <v>4122.2</v>
      </c>
      <c r="F37" s="101">
        <v>3478.3</v>
      </c>
      <c r="G37" s="101">
        <f>'Milho Total'!B36</f>
        <v>4025.8</v>
      </c>
      <c r="H37" s="101">
        <v>3795</v>
      </c>
      <c r="I37" s="101">
        <f>'Milho Total'!C36</f>
        <v>4314.5</v>
      </c>
      <c r="J37" s="101">
        <f t="shared" si="0"/>
        <v>13.7</v>
      </c>
      <c r="K37" s="101">
        <f t="shared" si="1"/>
        <v>7.2</v>
      </c>
      <c r="L37" s="101">
        <f t="shared" si="2"/>
        <v>519.5</v>
      </c>
      <c r="M37" s="101">
        <f t="shared" si="3"/>
        <v>288.69999999999982</v>
      </c>
      <c r="N37" s="85"/>
      <c r="O37" s="100" t="s">
        <v>107</v>
      </c>
      <c r="P37" s="102">
        <v>6112.529305</v>
      </c>
      <c r="Q37" s="102">
        <v>6621.9514079999999</v>
      </c>
      <c r="R37" s="102">
        <v>6067.6046139999999</v>
      </c>
      <c r="S37" s="102">
        <v>6583.3311100000001</v>
      </c>
      <c r="T37" s="102">
        <v>5530.4491269999999</v>
      </c>
      <c r="U37" s="102">
        <f>'Milho Total'!E36</f>
        <v>3970.5538278106214</v>
      </c>
      <c r="V37" s="102">
        <v>6478.2040049999996</v>
      </c>
      <c r="W37" s="102">
        <f>'Milho Total'!F36</f>
        <v>5541.4530304786194</v>
      </c>
      <c r="X37" s="101">
        <f t="shared" si="4"/>
        <v>-14.5</v>
      </c>
      <c r="Y37" s="101">
        <f t="shared" si="5"/>
        <v>39.6</v>
      </c>
      <c r="Z37" s="87"/>
      <c r="AA37" s="100" t="s">
        <v>107</v>
      </c>
      <c r="AB37" s="101">
        <v>24873.8</v>
      </c>
      <c r="AC37" s="101">
        <v>25225</v>
      </c>
      <c r="AD37" s="101">
        <v>23089.7</v>
      </c>
      <c r="AE37" s="101">
        <v>27137.8</v>
      </c>
      <c r="AF37" s="101">
        <v>19236.5</v>
      </c>
      <c r="AG37" s="101">
        <f>'Milho Total'!H36</f>
        <v>15984.7</v>
      </c>
      <c r="AH37" s="101">
        <v>24584.7</v>
      </c>
      <c r="AI37" s="101">
        <f>'Milho Total'!I36</f>
        <v>23908.6</v>
      </c>
      <c r="AJ37" s="101">
        <f t="shared" si="6"/>
        <v>-2.8</v>
      </c>
      <c r="AK37" s="101">
        <f t="shared" si="7"/>
        <v>49.6</v>
      </c>
      <c r="AL37" s="101">
        <f t="shared" si="8"/>
        <v>-676.10000000000218</v>
      </c>
      <c r="AM37" s="101">
        <f t="shared" si="9"/>
        <v>7923.8999999999978</v>
      </c>
      <c r="AN37" s="22"/>
      <c r="AO37" s="22"/>
      <c r="AP37" s="22"/>
    </row>
    <row r="38" spans="1:42" ht="15.6" customHeight="1" x14ac:dyDescent="0.2">
      <c r="A38" s="56" t="s">
        <v>108</v>
      </c>
      <c r="B38" s="9">
        <v>2566.1999999999998</v>
      </c>
      <c r="C38" s="9">
        <v>2456.8000000000002</v>
      </c>
      <c r="D38" s="79">
        <v>2612.4</v>
      </c>
      <c r="E38" s="9">
        <v>2917</v>
      </c>
      <c r="F38" s="9">
        <v>2430.9</v>
      </c>
      <c r="G38" s="9">
        <f>'Milho Total'!B37</f>
        <v>2878</v>
      </c>
      <c r="H38" s="9">
        <v>2637.6</v>
      </c>
      <c r="I38" s="79">
        <f>'Milho Total'!C37</f>
        <v>3136.7000000000003</v>
      </c>
      <c r="J38" s="79">
        <f t="shared" si="0"/>
        <v>18.899999999999999</v>
      </c>
      <c r="K38" s="79">
        <f t="shared" si="1"/>
        <v>9</v>
      </c>
      <c r="L38" s="79">
        <f t="shared" si="2"/>
        <v>499.10000000000036</v>
      </c>
      <c r="M38" s="79">
        <f t="shared" si="3"/>
        <v>258.70000000000027</v>
      </c>
      <c r="N38" s="88"/>
      <c r="O38" s="56" t="s">
        <v>108</v>
      </c>
      <c r="P38" s="24">
        <v>6106.9913489999999</v>
      </c>
      <c r="Q38" s="24">
        <v>6456.7382369999996</v>
      </c>
      <c r="R38" s="89">
        <v>5544.664906</v>
      </c>
      <c r="S38" s="24">
        <v>6115.1223520000003</v>
      </c>
      <c r="T38" s="24">
        <v>4877.8983090000002</v>
      </c>
      <c r="U38" s="24">
        <f>'Milho Total'!E37</f>
        <v>3340.5706045865186</v>
      </c>
      <c r="V38" s="24">
        <v>6070.4190170000002</v>
      </c>
      <c r="W38" s="89">
        <f>'Milho Total'!F37</f>
        <v>6045.272228775465</v>
      </c>
      <c r="X38" s="79">
        <f t="shared" si="4"/>
        <v>-0.4</v>
      </c>
      <c r="Y38" s="79">
        <f t="shared" si="5"/>
        <v>81</v>
      </c>
      <c r="Z38" s="90"/>
      <c r="AA38" s="56" t="s">
        <v>108</v>
      </c>
      <c r="AB38" s="9">
        <v>15671.8</v>
      </c>
      <c r="AC38" s="9">
        <v>15862.9</v>
      </c>
      <c r="AD38" s="79">
        <v>14484.9</v>
      </c>
      <c r="AE38" s="9">
        <v>17837.8</v>
      </c>
      <c r="AF38" s="9">
        <v>11857.7</v>
      </c>
      <c r="AG38" s="9">
        <f>'Milho Total'!H37</f>
        <v>9614.2000000000007</v>
      </c>
      <c r="AH38" s="9">
        <v>16011.3</v>
      </c>
      <c r="AI38" s="79">
        <f>'Milho Total'!I37</f>
        <v>18962.2</v>
      </c>
      <c r="AJ38" s="79">
        <f t="shared" si="6"/>
        <v>18.399999999999999</v>
      </c>
      <c r="AK38" s="79">
        <f t="shared" si="7"/>
        <v>97.2</v>
      </c>
      <c r="AL38" s="79">
        <f t="shared" si="8"/>
        <v>2950.9000000000015</v>
      </c>
      <c r="AM38" s="79">
        <f t="shared" si="9"/>
        <v>9348</v>
      </c>
      <c r="AN38" s="22"/>
      <c r="AO38" s="22"/>
      <c r="AP38" s="22"/>
    </row>
    <row r="39" spans="1:42" ht="15.6" customHeight="1" x14ac:dyDescent="0.2">
      <c r="A39" s="56" t="s">
        <v>109</v>
      </c>
      <c r="B39" s="9">
        <v>471.9</v>
      </c>
      <c r="C39" s="9">
        <v>411.5</v>
      </c>
      <c r="D39" s="79">
        <v>370</v>
      </c>
      <c r="E39" s="9">
        <v>400.3</v>
      </c>
      <c r="F39" s="9">
        <v>319</v>
      </c>
      <c r="G39" s="9">
        <f>'Milho Total'!B38</f>
        <v>346.1</v>
      </c>
      <c r="H39" s="9">
        <v>349.4</v>
      </c>
      <c r="I39" s="79">
        <f>'Milho Total'!C38</f>
        <v>353.7</v>
      </c>
      <c r="J39" s="79">
        <f t="shared" si="0"/>
        <v>1.2</v>
      </c>
      <c r="K39" s="79">
        <f t="shared" si="1"/>
        <v>2.2000000000000002</v>
      </c>
      <c r="L39" s="79">
        <f t="shared" si="2"/>
        <v>4.3000000000000114</v>
      </c>
      <c r="M39" s="79">
        <f t="shared" si="3"/>
        <v>7.5999999999999659</v>
      </c>
      <c r="N39" s="88"/>
      <c r="O39" s="56" t="s">
        <v>109</v>
      </c>
      <c r="P39" s="24">
        <v>7385</v>
      </c>
      <c r="Q39" s="24">
        <v>7750</v>
      </c>
      <c r="R39" s="89">
        <v>7330</v>
      </c>
      <c r="S39" s="24">
        <v>8152</v>
      </c>
      <c r="T39" s="24">
        <v>7997</v>
      </c>
      <c r="U39" s="24">
        <f>'Milho Total'!E38</f>
        <v>5722</v>
      </c>
      <c r="V39" s="24">
        <v>8225</v>
      </c>
      <c r="W39" s="89">
        <f>'Milho Total'!F38</f>
        <v>5548</v>
      </c>
      <c r="X39" s="79">
        <f t="shared" si="4"/>
        <v>-32.5</v>
      </c>
      <c r="Y39" s="79">
        <f t="shared" si="5"/>
        <v>-3</v>
      </c>
      <c r="Z39" s="90"/>
      <c r="AA39" s="56" t="s">
        <v>109</v>
      </c>
      <c r="AB39" s="9">
        <v>3485</v>
      </c>
      <c r="AC39" s="9">
        <v>3189.1</v>
      </c>
      <c r="AD39" s="79">
        <v>2712.1</v>
      </c>
      <c r="AE39" s="9">
        <v>3263.2</v>
      </c>
      <c r="AF39" s="9">
        <v>2551</v>
      </c>
      <c r="AG39" s="9">
        <f>'Milho Total'!H38</f>
        <v>1980.4</v>
      </c>
      <c r="AH39" s="9">
        <v>2873.8</v>
      </c>
      <c r="AI39" s="79">
        <f>'Milho Total'!I38</f>
        <v>1962.3</v>
      </c>
      <c r="AJ39" s="79">
        <f t="shared" si="6"/>
        <v>-31.7</v>
      </c>
      <c r="AK39" s="79">
        <f t="shared" si="7"/>
        <v>-0.9</v>
      </c>
      <c r="AL39" s="79">
        <f t="shared" si="8"/>
        <v>-911.50000000000023</v>
      </c>
      <c r="AM39" s="79">
        <f t="shared" si="9"/>
        <v>-18.100000000000136</v>
      </c>
      <c r="AN39" s="22"/>
      <c r="AO39" s="22"/>
      <c r="AP39" s="22"/>
    </row>
    <row r="40" spans="1:42" ht="15.6" customHeight="1" x14ac:dyDescent="0.2">
      <c r="A40" s="56" t="s">
        <v>110</v>
      </c>
      <c r="B40" s="9">
        <v>1031.2</v>
      </c>
      <c r="C40" s="9">
        <v>941</v>
      </c>
      <c r="D40" s="79">
        <v>823</v>
      </c>
      <c r="E40" s="9">
        <v>804.9</v>
      </c>
      <c r="F40" s="9">
        <v>728.4</v>
      </c>
      <c r="G40" s="9">
        <f>'Milho Total'!B39</f>
        <v>801.7</v>
      </c>
      <c r="H40" s="9">
        <v>808</v>
      </c>
      <c r="I40" s="79">
        <f>'Milho Total'!C39</f>
        <v>824.1</v>
      </c>
      <c r="J40" s="79">
        <f t="shared" si="0"/>
        <v>2</v>
      </c>
      <c r="K40" s="79">
        <f t="shared" si="1"/>
        <v>2.8</v>
      </c>
      <c r="L40" s="79">
        <f t="shared" si="2"/>
        <v>16.100000000000023</v>
      </c>
      <c r="M40" s="79">
        <f t="shared" si="3"/>
        <v>22.399999999999977</v>
      </c>
      <c r="N40" s="88"/>
      <c r="O40" s="56" t="s">
        <v>110</v>
      </c>
      <c r="P40" s="24">
        <v>5544</v>
      </c>
      <c r="Q40" s="24">
        <v>6560</v>
      </c>
      <c r="R40" s="89">
        <v>7160</v>
      </c>
      <c r="S40" s="24">
        <v>7500</v>
      </c>
      <c r="T40" s="24">
        <v>6628</v>
      </c>
      <c r="U40" s="24">
        <f>'Milho Total'!E39</f>
        <v>5476</v>
      </c>
      <c r="V40" s="24">
        <v>7054</v>
      </c>
      <c r="W40" s="89">
        <f>'Milho Total'!F39</f>
        <v>3621</v>
      </c>
      <c r="X40" s="79">
        <f t="shared" si="4"/>
        <v>-48.7</v>
      </c>
      <c r="Y40" s="79">
        <f t="shared" si="5"/>
        <v>-33.9</v>
      </c>
      <c r="Z40" s="90"/>
      <c r="AA40" s="56" t="s">
        <v>110</v>
      </c>
      <c r="AB40" s="9">
        <v>5717</v>
      </c>
      <c r="AC40" s="9">
        <v>6173</v>
      </c>
      <c r="AD40" s="79">
        <v>5892.7</v>
      </c>
      <c r="AE40" s="9">
        <v>6036.8</v>
      </c>
      <c r="AF40" s="9">
        <v>4827.8</v>
      </c>
      <c r="AG40" s="9">
        <f>'Milho Total'!H39</f>
        <v>4390.1000000000004</v>
      </c>
      <c r="AH40" s="9">
        <v>5699.6</v>
      </c>
      <c r="AI40" s="79">
        <f>'Milho Total'!I39</f>
        <v>2984.1</v>
      </c>
      <c r="AJ40" s="79">
        <f t="shared" si="6"/>
        <v>-47.6</v>
      </c>
      <c r="AK40" s="79">
        <f t="shared" si="7"/>
        <v>-32</v>
      </c>
      <c r="AL40" s="79">
        <f t="shared" si="8"/>
        <v>-2715.5000000000005</v>
      </c>
      <c r="AM40" s="79">
        <f t="shared" si="9"/>
        <v>-1406.0000000000005</v>
      </c>
      <c r="AN40" s="22"/>
      <c r="AO40" s="22"/>
      <c r="AP40" s="22"/>
    </row>
    <row r="41" spans="1:42" ht="15.6" customHeight="1" x14ac:dyDescent="0.2">
      <c r="A41" s="100" t="s">
        <v>111</v>
      </c>
      <c r="B41" s="101">
        <v>3450.9</v>
      </c>
      <c r="C41" s="101">
        <v>3342.7</v>
      </c>
      <c r="D41" s="101">
        <v>2998.4</v>
      </c>
      <c r="E41" s="101">
        <v>3315.9</v>
      </c>
      <c r="F41" s="101">
        <v>3329.1</v>
      </c>
      <c r="G41" s="101">
        <f>'Milho Total'!B40</f>
        <v>3795.4999999999995</v>
      </c>
      <c r="H41" s="101">
        <v>3394.2</v>
      </c>
      <c r="I41" s="101">
        <f>'Milho Total'!C40</f>
        <v>4135.8999999999996</v>
      </c>
      <c r="J41" s="101">
        <f t="shared" si="0"/>
        <v>21.9</v>
      </c>
      <c r="K41" s="101">
        <f t="shared" si="1"/>
        <v>9</v>
      </c>
      <c r="L41" s="101">
        <f t="shared" si="2"/>
        <v>741.69999999999982</v>
      </c>
      <c r="M41" s="101">
        <f t="shared" si="3"/>
        <v>340.40000000000009</v>
      </c>
      <c r="N41" s="85"/>
      <c r="O41" s="100" t="s">
        <v>111</v>
      </c>
      <c r="P41" s="102">
        <v>2722.7068880000002</v>
      </c>
      <c r="Q41" s="102">
        <v>2633.8104830000002</v>
      </c>
      <c r="R41" s="102">
        <v>1801.7050429999999</v>
      </c>
      <c r="S41" s="102">
        <v>2829.8341019999998</v>
      </c>
      <c r="T41" s="102">
        <v>2671.1848850000001</v>
      </c>
      <c r="U41" s="102">
        <f>'Milho Total'!E40</f>
        <v>3242.1206428665528</v>
      </c>
      <c r="V41" s="102">
        <v>3372.3194570000001</v>
      </c>
      <c r="W41" s="102">
        <f>'Milho Total'!F40</f>
        <v>3509.302545999662</v>
      </c>
      <c r="X41" s="101">
        <f t="shared" si="4"/>
        <v>4.0999999999999996</v>
      </c>
      <c r="Y41" s="101">
        <f t="shared" si="5"/>
        <v>8.1999999999999993</v>
      </c>
      <c r="Z41" s="87"/>
      <c r="AA41" s="100" t="s">
        <v>111</v>
      </c>
      <c r="AB41" s="101">
        <v>9395.7000000000007</v>
      </c>
      <c r="AC41" s="101">
        <v>8804.1</v>
      </c>
      <c r="AD41" s="101">
        <v>5402.2</v>
      </c>
      <c r="AE41" s="101">
        <v>9383.4</v>
      </c>
      <c r="AF41" s="101">
        <v>8892.4</v>
      </c>
      <c r="AG41" s="101">
        <f>'Milho Total'!H40</f>
        <v>12305.600000000002</v>
      </c>
      <c r="AH41" s="101">
        <v>11446.3</v>
      </c>
      <c r="AI41" s="101">
        <f>'Milho Total'!I40</f>
        <v>14514.1</v>
      </c>
      <c r="AJ41" s="101">
        <f t="shared" si="6"/>
        <v>26.8</v>
      </c>
      <c r="AK41" s="101">
        <f t="shared" si="7"/>
        <v>17.899999999999999</v>
      </c>
      <c r="AL41" s="101">
        <f t="shared" si="8"/>
        <v>3067.8000000000011</v>
      </c>
      <c r="AM41" s="101">
        <f t="shared" si="9"/>
        <v>2208.4999999999982</v>
      </c>
      <c r="AN41" s="22"/>
      <c r="AO41" s="22"/>
      <c r="AP41" s="22"/>
    </row>
    <row r="42" spans="1:42" ht="15.6" customHeight="1" x14ac:dyDescent="0.2">
      <c r="A42" s="100" t="s">
        <v>112</v>
      </c>
      <c r="B42" s="101">
        <v>12378</v>
      </c>
      <c r="C42" s="101">
        <v>12350.2</v>
      </c>
      <c r="D42" s="101">
        <v>12924.1</v>
      </c>
      <c r="E42" s="101">
        <v>14275.8</v>
      </c>
      <c r="F42" s="101">
        <v>13287.3</v>
      </c>
      <c r="G42" s="101">
        <f>'Milho Total'!B41</f>
        <v>16148.099999999999</v>
      </c>
      <c r="H42" s="101">
        <v>15048</v>
      </c>
      <c r="I42" s="101">
        <f>'Milho Total'!C41</f>
        <v>17362.900000000001</v>
      </c>
      <c r="J42" s="101">
        <f t="shared" si="0"/>
        <v>15.4</v>
      </c>
      <c r="K42" s="101">
        <f t="shared" si="1"/>
        <v>7.5</v>
      </c>
      <c r="L42" s="101">
        <f t="shared" si="2"/>
        <v>2314.9000000000015</v>
      </c>
      <c r="M42" s="101">
        <f t="shared" si="3"/>
        <v>1214.8000000000029</v>
      </c>
      <c r="N42" s="85"/>
      <c r="O42" s="103" t="s">
        <v>112</v>
      </c>
      <c r="P42" s="105">
        <v>5708.1751899999999</v>
      </c>
      <c r="Q42" s="105">
        <v>6143.0810270000002</v>
      </c>
      <c r="R42" s="105">
        <v>4729.8056189999998</v>
      </c>
      <c r="S42" s="105">
        <v>6196.4507629999998</v>
      </c>
      <c r="T42" s="105">
        <v>5404.9438559999999</v>
      </c>
      <c r="U42" s="105">
        <f>'Milho Total'!E41</f>
        <v>4631.5731324428261</v>
      </c>
      <c r="V42" s="105">
        <v>6209.7523920000003</v>
      </c>
      <c r="W42" s="105">
        <f>'Milho Total'!F41</f>
        <v>5763.6625045355322</v>
      </c>
      <c r="X42" s="104">
        <f t="shared" si="4"/>
        <v>-7.2</v>
      </c>
      <c r="Y42" s="104">
        <f t="shared" si="5"/>
        <v>24.4</v>
      </c>
      <c r="Z42" s="87"/>
      <c r="AA42" s="100" t="s">
        <v>112</v>
      </c>
      <c r="AB42" s="101">
        <v>70656</v>
      </c>
      <c r="AC42" s="101">
        <v>75868.3</v>
      </c>
      <c r="AD42" s="101">
        <v>61128.4</v>
      </c>
      <c r="AE42" s="101">
        <v>88459.4</v>
      </c>
      <c r="AF42" s="101">
        <v>71817.100000000006</v>
      </c>
      <c r="AG42" s="101">
        <f>'Milho Total'!H41</f>
        <v>74791.199999999997</v>
      </c>
      <c r="AH42" s="101">
        <v>93444.4</v>
      </c>
      <c r="AI42" s="101">
        <f>'Milho Total'!I41</f>
        <v>100074</v>
      </c>
      <c r="AJ42" s="101">
        <f t="shared" si="6"/>
        <v>7.1</v>
      </c>
      <c r="AK42" s="101">
        <f t="shared" si="7"/>
        <v>33.799999999999997</v>
      </c>
      <c r="AL42" s="101">
        <f t="shared" si="8"/>
        <v>6629.6000000000058</v>
      </c>
      <c r="AM42" s="101">
        <f t="shared" si="9"/>
        <v>25282.800000000003</v>
      </c>
      <c r="AN42" s="22"/>
      <c r="AO42" s="22"/>
      <c r="AP42" s="22"/>
    </row>
    <row r="43" spans="1:42" ht="15.6" customHeight="1" x14ac:dyDescent="0.2">
      <c r="A43" s="80" t="s">
        <v>58</v>
      </c>
      <c r="B43" s="15">
        <v>15828.9</v>
      </c>
      <c r="C43" s="15">
        <v>15692.9</v>
      </c>
      <c r="D43" s="15">
        <v>15922.5</v>
      </c>
      <c r="E43" s="15">
        <v>17591.7</v>
      </c>
      <c r="F43" s="15">
        <v>16616.400000000001</v>
      </c>
      <c r="G43" s="15">
        <f>'Milho Total'!B42</f>
        <v>19943.599999999999</v>
      </c>
      <c r="H43" s="15">
        <v>18442.2</v>
      </c>
      <c r="I43" s="15">
        <f>'Milho Total'!C42</f>
        <v>21498.800000000003</v>
      </c>
      <c r="J43" s="15">
        <f t="shared" si="0"/>
        <v>16.600000000000001</v>
      </c>
      <c r="K43" s="15">
        <f t="shared" si="1"/>
        <v>7.8</v>
      </c>
      <c r="L43" s="15">
        <f t="shared" si="2"/>
        <v>3056.6000000000022</v>
      </c>
      <c r="M43" s="15">
        <f t="shared" si="3"/>
        <v>1555.2000000000044</v>
      </c>
      <c r="N43" s="85"/>
      <c r="O43" s="98" t="s">
        <v>58</v>
      </c>
      <c r="P43" s="99">
        <v>5057.3054160000002</v>
      </c>
      <c r="Q43" s="99">
        <v>5395.5812880000003</v>
      </c>
      <c r="R43" s="99">
        <v>4178.4087419999996</v>
      </c>
      <c r="S43" s="99">
        <v>5561.8694439999999</v>
      </c>
      <c r="T43" s="99">
        <v>4857.2345450000003</v>
      </c>
      <c r="U43" s="99">
        <f>'Milho Total'!E42</f>
        <v>4367.1440963517125</v>
      </c>
      <c r="V43" s="99">
        <v>5687.5362320000004</v>
      </c>
      <c r="W43" s="99">
        <f>'Milho Total'!F42</f>
        <v>5329.972840344577</v>
      </c>
      <c r="X43" s="63">
        <f t="shared" si="4"/>
        <v>-6.3</v>
      </c>
      <c r="Y43" s="63">
        <f t="shared" si="5"/>
        <v>22</v>
      </c>
      <c r="Z43" s="87"/>
      <c r="AA43" s="80" t="s">
        <v>58</v>
      </c>
      <c r="AB43" s="15">
        <v>80051.7</v>
      </c>
      <c r="AC43" s="15">
        <v>84672.4</v>
      </c>
      <c r="AD43" s="15">
        <v>66530.600000000006</v>
      </c>
      <c r="AE43" s="15">
        <v>97842.8</v>
      </c>
      <c r="AF43" s="15">
        <v>80709.5</v>
      </c>
      <c r="AG43" s="15">
        <f>'Milho Total'!H42</f>
        <v>87096.8</v>
      </c>
      <c r="AH43" s="15">
        <v>104890.7</v>
      </c>
      <c r="AI43" s="15">
        <f>'Milho Total'!I42</f>
        <v>114588.1</v>
      </c>
      <c r="AJ43" s="15">
        <f t="shared" si="6"/>
        <v>9.1999999999999993</v>
      </c>
      <c r="AK43" s="15">
        <f t="shared" si="7"/>
        <v>31.6</v>
      </c>
      <c r="AL43" s="15">
        <f t="shared" si="8"/>
        <v>9697.4000000000087</v>
      </c>
      <c r="AM43" s="15">
        <f t="shared" si="9"/>
        <v>27491.300000000003</v>
      </c>
      <c r="AN43" s="22"/>
      <c r="AO43" s="22"/>
      <c r="AP43" s="22"/>
    </row>
    <row r="44" spans="1:42" ht="15.6" customHeight="1" x14ac:dyDescent="0.2">
      <c r="A44" s="17" t="e">
        <f>#REF!</f>
        <v>#REF!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17" t="s">
        <v>5</v>
      </c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17" t="s">
        <v>5</v>
      </c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</row>
    <row r="45" spans="1:42" ht="15.6" customHeight="1" x14ac:dyDescent="0.2">
      <c r="A45" s="17" t="e">
        <f>#REF!</f>
        <v>#REF!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17" t="e">
        <f>#REF!</f>
        <v>#REF!</v>
      </c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17" t="e">
        <f>#REF!</f>
        <v>#REF!</v>
      </c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</row>
    <row r="46" spans="1:42" ht="20.100000000000001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</row>
    <row r="47" spans="1:42" ht="20.100000000000001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</row>
    <row r="48" spans="1:42" ht="20.100000000000001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</row>
    <row r="49" spans="1:42" ht="20.100000000000001" customHeight="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</row>
    <row r="50" spans="1:42" ht="20.100000000000001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</row>
    <row r="51" spans="1:42" ht="20.100000000000001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</row>
    <row r="52" spans="1:42" ht="20.100000000000001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</row>
    <row r="53" spans="1:42" ht="15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</row>
    <row r="54" spans="1:42" ht="15" customHeight="1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</row>
    <row r="55" spans="1:42" ht="15" customHeight="1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</row>
    <row r="56" spans="1:42" ht="15" customHeight="1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</row>
    <row r="57" spans="1:42" ht="19.5" customHeight="1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</row>
    <row r="58" spans="1:42" ht="19.5" customHeight="1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</row>
    <row r="59" spans="1:42" ht="19.5" customHeight="1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</row>
    <row r="60" spans="1:42" ht="15" customHeight="1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</row>
    <row r="61" spans="1:42" ht="15" customHeight="1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</row>
    <row r="62" spans="1:42" ht="15" customHeight="1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</row>
    <row r="63" spans="1:42" ht="15" customHeight="1" x14ac:dyDescent="0.2">
      <c r="AN63" s="22"/>
      <c r="AO63" s="22"/>
      <c r="AP63" s="22"/>
    </row>
    <row r="64" spans="1:42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hidden="1" customHeight="1" x14ac:dyDescent="0.2"/>
    <row r="72" ht="15" hidden="1" customHeight="1" x14ac:dyDescent="0.2"/>
    <row r="73" ht="15" hidden="1" customHeight="1" x14ac:dyDescent="0.2"/>
    <row r="74" ht="15" hidden="1" customHeight="1" x14ac:dyDescent="0.2"/>
    <row r="75" ht="15" hidden="1" customHeight="1" x14ac:dyDescent="0.2"/>
    <row r="76" ht="15" hidden="1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hidden="1" customHeight="1" x14ac:dyDescent="0.2"/>
    <row r="86" ht="15" hidden="1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9.5" customHeight="1" x14ac:dyDescent="0.2"/>
    <row r="110" ht="19.5" customHeight="1" x14ac:dyDescent="0.2"/>
    <row r="111" ht="19.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hidden="1" customHeight="1" x14ac:dyDescent="0.2"/>
    <row r="124" ht="15" hidden="1" customHeight="1" x14ac:dyDescent="0.2"/>
    <row r="125" ht="15" hidden="1" customHeight="1" x14ac:dyDescent="0.2"/>
    <row r="126" ht="15" hidden="1" customHeight="1" x14ac:dyDescent="0.2"/>
    <row r="127" ht="15" hidden="1" customHeight="1" x14ac:dyDescent="0.2"/>
    <row r="128" ht="15" hidden="1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hidden="1" customHeight="1" x14ac:dyDescent="0.2"/>
    <row r="138" ht="15" hidden="1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</sheetData>
  <mergeCells count="45">
    <mergeCell ref="A1:I1"/>
    <mergeCell ref="A2:M2"/>
    <mergeCell ref="O2:Y2"/>
    <mergeCell ref="AA2:AM2"/>
    <mergeCell ref="A3:M3"/>
    <mergeCell ref="O3:Y3"/>
    <mergeCell ref="AA3:AM3"/>
    <mergeCell ref="A4:M4"/>
    <mergeCell ref="O4:Y4"/>
    <mergeCell ref="AA4:AM4"/>
    <mergeCell ref="A5:A8"/>
    <mergeCell ref="B5:M5"/>
    <mergeCell ref="O5:O8"/>
    <mergeCell ref="P5:Y5"/>
    <mergeCell ref="AA5:AA8"/>
    <mergeCell ref="AB5:AM5"/>
    <mergeCell ref="H6:I6"/>
    <mergeCell ref="J6:M6"/>
    <mergeCell ref="V6:W6"/>
    <mergeCell ref="X6:Y6"/>
    <mergeCell ref="AH6:AI6"/>
    <mergeCell ref="AJ6:AM6"/>
    <mergeCell ref="B7:B8"/>
    <mergeCell ref="C7:C8"/>
    <mergeCell ref="D7:D8"/>
    <mergeCell ref="E7:E8"/>
    <mergeCell ref="F7:F8"/>
    <mergeCell ref="G7:G8"/>
    <mergeCell ref="J7:K7"/>
    <mergeCell ref="L7:M7"/>
    <mergeCell ref="P7:P8"/>
    <mergeCell ref="Q7:Q8"/>
    <mergeCell ref="R7:R8"/>
    <mergeCell ref="S7:S8"/>
    <mergeCell ref="T7:T8"/>
    <mergeCell ref="U7:U8"/>
    <mergeCell ref="X7:Y7"/>
    <mergeCell ref="AB7:AB8"/>
    <mergeCell ref="AJ7:AK7"/>
    <mergeCell ref="AL7:AM7"/>
    <mergeCell ref="AC7:AC8"/>
    <mergeCell ref="AD7:AD8"/>
    <mergeCell ref="AE7:AE8"/>
    <mergeCell ref="AF7:AF8"/>
    <mergeCell ref="AG7:AG8"/>
  </mergeCells>
  <printOptions gridLines="1" gridLinesSet="0"/>
  <pageMargins left="0.51180599999999998" right="0.39375000000000004" top="0.98402800000000012" bottom="0.98402800000000012" header="0.5" footer="0.5"/>
  <pageSetup paperSize="9" orientation="portrait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D47"/>
  <sheetViews>
    <sheetView zoomScale="90" zoomScaleNormal="90" workbookViewId="0">
      <pane xSplit="1" ySplit="7" topLeftCell="B14" activePane="bottomRight" state="frozen"/>
      <selection pane="topRight"/>
      <selection pane="bottomLeft"/>
      <selection pane="bottomRight" sqref="A1:J44"/>
    </sheetView>
  </sheetViews>
  <sheetFormatPr defaultColWidth="11.42578125" defaultRowHeight="20.100000000000001" customHeight="1" x14ac:dyDescent="0.2"/>
  <cols>
    <col min="1" max="1" width="22.85546875" style="66" customWidth="1"/>
    <col min="2" max="3" width="11.28515625" style="66" customWidth="1"/>
    <col min="4" max="4" width="7.42578125" style="66" customWidth="1"/>
    <col min="5" max="6" width="11.28515625" style="66" customWidth="1"/>
    <col min="7" max="7" width="7.42578125" style="66" customWidth="1"/>
    <col min="8" max="9" width="11.28515625" style="66" customWidth="1"/>
    <col min="10" max="10" width="7.42578125" style="66" customWidth="1"/>
    <col min="11" max="11" width="5" style="66" customWidth="1"/>
    <col min="12" max="12" width="32.7109375" style="66" customWidth="1"/>
    <col min="13" max="14" width="10.42578125" style="66" customWidth="1"/>
    <col min="15" max="212" width="11.42578125" style="66" customWidth="1"/>
  </cols>
  <sheetData>
    <row r="1" spans="1:14" ht="33" customHeight="1" x14ac:dyDescent="0.2">
      <c r="A1" s="686"/>
      <c r="B1" s="686"/>
      <c r="C1" s="686"/>
      <c r="D1" s="686"/>
      <c r="E1" s="686"/>
      <c r="F1" s="686"/>
      <c r="G1" s="686"/>
      <c r="H1" s="686"/>
      <c r="I1" s="686"/>
      <c r="J1" s="686"/>
      <c r="K1" s="67"/>
      <c r="L1" s="67"/>
      <c r="M1" s="67"/>
      <c r="N1" s="67"/>
    </row>
    <row r="2" spans="1:14" ht="15.6" customHeight="1" x14ac:dyDescent="0.2">
      <c r="K2" s="67"/>
      <c r="L2" s="67"/>
      <c r="M2" s="67"/>
      <c r="N2" s="67"/>
    </row>
    <row r="3" spans="1:14" ht="15.6" customHeight="1" x14ac:dyDescent="0.2">
      <c r="K3" s="67"/>
      <c r="L3" s="67"/>
      <c r="M3" s="67"/>
      <c r="N3" s="67"/>
    </row>
    <row r="4" spans="1:14" ht="15.6" customHeight="1" x14ac:dyDescent="0.2">
      <c r="K4" s="67"/>
      <c r="L4" s="67"/>
      <c r="M4" s="67"/>
      <c r="N4" s="67"/>
    </row>
    <row r="5" spans="1:14" ht="20.100000000000001" customHeight="1" x14ac:dyDescent="0.2">
      <c r="A5" s="730" t="s">
        <v>65</v>
      </c>
      <c r="B5" s="732" t="s">
        <v>66</v>
      </c>
      <c r="C5" s="732"/>
      <c r="D5" s="732"/>
      <c r="E5" s="730" t="s">
        <v>67</v>
      </c>
      <c r="F5" s="730"/>
      <c r="G5" s="730"/>
      <c r="H5" s="732" t="s">
        <v>68</v>
      </c>
      <c r="I5" s="732"/>
      <c r="J5" s="732"/>
      <c r="K5" s="108"/>
      <c r="L5" s="108"/>
      <c r="M5" s="108"/>
      <c r="N5" s="653"/>
    </row>
    <row r="6" spans="1:14" ht="20.100000000000001" customHeight="1" x14ac:dyDescent="0.2">
      <c r="A6" s="730"/>
      <c r="B6" s="644" t="s">
        <v>2</v>
      </c>
      <c r="C6" s="644" t="s">
        <v>4</v>
      </c>
      <c r="D6" s="644" t="s">
        <v>69</v>
      </c>
      <c r="E6" s="644" t="s">
        <v>2</v>
      </c>
      <c r="F6" s="644" t="s">
        <v>4</v>
      </c>
      <c r="G6" s="644" t="s">
        <v>69</v>
      </c>
      <c r="H6" s="644" t="s">
        <v>2</v>
      </c>
      <c r="I6" s="644" t="s">
        <v>4</v>
      </c>
      <c r="J6" s="644" t="s">
        <v>69</v>
      </c>
      <c r="K6" s="68"/>
      <c r="L6" s="68"/>
      <c r="M6" s="68"/>
      <c r="N6" s="653"/>
    </row>
    <row r="7" spans="1:14" ht="20.100000000000001" customHeight="1" x14ac:dyDescent="0.2">
      <c r="A7" s="731"/>
      <c r="B7" s="645" t="s">
        <v>70</v>
      </c>
      <c r="C7" s="646" t="s">
        <v>71</v>
      </c>
      <c r="D7" s="647" t="s">
        <v>72</v>
      </c>
      <c r="E7" s="647" t="s">
        <v>73</v>
      </c>
      <c r="F7" s="646" t="s">
        <v>74</v>
      </c>
      <c r="G7" s="648" t="s">
        <v>75</v>
      </c>
      <c r="H7" s="647" t="s">
        <v>76</v>
      </c>
      <c r="I7" s="646" t="s">
        <v>77</v>
      </c>
      <c r="J7" s="647" t="s">
        <v>78</v>
      </c>
      <c r="K7" s="68"/>
      <c r="L7" s="68"/>
      <c r="M7" s="68"/>
      <c r="N7" s="653"/>
    </row>
    <row r="8" spans="1:14" ht="15.6" customHeight="1" x14ac:dyDescent="0.2">
      <c r="A8" s="474" t="s">
        <v>79</v>
      </c>
      <c r="B8" s="475">
        <v>2333.1</v>
      </c>
      <c r="C8" s="475">
        <v>2606.6</v>
      </c>
      <c r="D8" s="475">
        <v>11.7</v>
      </c>
      <c r="E8" s="476">
        <v>3164.8814881488152</v>
      </c>
      <c r="F8" s="476">
        <v>3249.9665848231416</v>
      </c>
      <c r="G8" s="475">
        <v>2.7</v>
      </c>
      <c r="H8" s="475">
        <v>7384</v>
      </c>
      <c r="I8" s="475">
        <v>8471.4</v>
      </c>
      <c r="J8" s="475">
        <v>14.7</v>
      </c>
      <c r="K8" s="320"/>
      <c r="L8" s="320"/>
      <c r="M8" s="320"/>
      <c r="N8" s="320"/>
    </row>
    <row r="9" spans="1:14" ht="15.6" customHeight="1" x14ac:dyDescent="0.2">
      <c r="A9" s="501" t="s">
        <v>80</v>
      </c>
      <c r="B9" s="549">
        <v>70</v>
      </c>
      <c r="C9" s="468">
        <v>90</v>
      </c>
      <c r="D9" s="560">
        <v>28.5</v>
      </c>
      <c r="E9" s="469">
        <v>3000</v>
      </c>
      <c r="F9" s="469">
        <v>3005</v>
      </c>
      <c r="G9" s="560">
        <v>0.2</v>
      </c>
      <c r="H9" s="549">
        <v>210</v>
      </c>
      <c r="I9" s="549">
        <v>270.5</v>
      </c>
      <c r="J9" s="549">
        <v>28.8</v>
      </c>
      <c r="K9" s="122"/>
      <c r="L9" s="122"/>
      <c r="M9" s="321"/>
      <c r="N9" s="321"/>
    </row>
    <row r="10" spans="1:14" ht="15.6" customHeight="1" x14ac:dyDescent="0.2">
      <c r="A10" s="501" t="s">
        <v>81</v>
      </c>
      <c r="B10" s="549">
        <v>396.5</v>
      </c>
      <c r="C10" s="468">
        <v>532.1</v>
      </c>
      <c r="D10" s="470">
        <v>34.200000000000003</v>
      </c>
      <c r="E10" s="502">
        <v>3468</v>
      </c>
      <c r="F10" s="469">
        <v>3324</v>
      </c>
      <c r="G10" s="560">
        <v>-4.2</v>
      </c>
      <c r="H10" s="549">
        <v>1375.1</v>
      </c>
      <c r="I10" s="549">
        <v>1768.7</v>
      </c>
      <c r="J10" s="549">
        <v>28.6</v>
      </c>
      <c r="K10" s="115"/>
      <c r="L10" s="394"/>
      <c r="M10" s="115"/>
      <c r="N10" s="115"/>
    </row>
    <row r="11" spans="1:14" ht="15.6" customHeight="1" x14ac:dyDescent="0.2">
      <c r="A11" s="501" t="s">
        <v>82</v>
      </c>
      <c r="B11" s="549">
        <v>6.1</v>
      </c>
      <c r="C11" s="549">
        <v>7</v>
      </c>
      <c r="D11" s="560">
        <v>14.8</v>
      </c>
      <c r="E11" s="469">
        <v>2688</v>
      </c>
      <c r="F11" s="469">
        <v>3357</v>
      </c>
      <c r="G11" s="470">
        <v>24.9</v>
      </c>
      <c r="H11" s="468">
        <v>16.399999999999999</v>
      </c>
      <c r="I11" s="468">
        <v>23.5</v>
      </c>
      <c r="J11" s="468">
        <v>43.3</v>
      </c>
      <c r="K11" s="122"/>
      <c r="L11" s="122"/>
      <c r="M11" s="321"/>
      <c r="N11" s="321"/>
    </row>
    <row r="12" spans="1:14" ht="15.6" customHeight="1" x14ac:dyDescent="0.2">
      <c r="A12" s="501" t="s">
        <v>83</v>
      </c>
      <c r="B12" s="549">
        <v>4.3</v>
      </c>
      <c r="C12" s="549">
        <v>4.5</v>
      </c>
      <c r="D12" s="560">
        <v>4.7</v>
      </c>
      <c r="E12" s="502">
        <v>3000</v>
      </c>
      <c r="F12" s="469">
        <v>3000</v>
      </c>
      <c r="G12" s="470">
        <v>0</v>
      </c>
      <c r="H12" s="468">
        <v>12.9</v>
      </c>
      <c r="I12" s="468">
        <v>13.5</v>
      </c>
      <c r="J12" s="468">
        <v>4.7</v>
      </c>
      <c r="K12" s="122"/>
      <c r="L12" s="122"/>
      <c r="M12" s="321"/>
      <c r="N12" s="321"/>
    </row>
    <row r="13" spans="1:14" s="66" customFormat="1" ht="15.6" customHeight="1" x14ac:dyDescent="0.2">
      <c r="A13" s="501" t="s">
        <v>84</v>
      </c>
      <c r="B13" s="468">
        <v>5.3</v>
      </c>
      <c r="C13" s="468">
        <v>6.5</v>
      </c>
      <c r="D13" s="560">
        <v>0</v>
      </c>
      <c r="E13" s="502">
        <v>2420</v>
      </c>
      <c r="F13" s="469">
        <v>2650</v>
      </c>
      <c r="G13" s="470">
        <v>9.5</v>
      </c>
      <c r="H13" s="468">
        <v>12.8</v>
      </c>
      <c r="I13" s="468">
        <v>17.2</v>
      </c>
      <c r="J13" s="468">
        <v>34.4</v>
      </c>
      <c r="K13" s="321"/>
      <c r="L13" s="321"/>
      <c r="M13" s="321"/>
      <c r="N13" s="321"/>
    </row>
    <row r="14" spans="1:14" ht="15.6" customHeight="1" x14ac:dyDescent="0.2">
      <c r="A14" s="501" t="s">
        <v>85</v>
      </c>
      <c r="B14" s="549">
        <v>731.9</v>
      </c>
      <c r="C14" s="549">
        <v>828.5</v>
      </c>
      <c r="D14" s="560">
        <v>13.2</v>
      </c>
      <c r="E14" s="502">
        <v>3048</v>
      </c>
      <c r="F14" s="469">
        <v>3013</v>
      </c>
      <c r="G14" s="470">
        <v>-1.1000000000000001</v>
      </c>
      <c r="H14" s="468">
        <v>2230.8000000000002</v>
      </c>
      <c r="I14" s="468">
        <v>2496.3000000000002</v>
      </c>
      <c r="J14" s="468">
        <v>11.9</v>
      </c>
      <c r="K14" s="321"/>
      <c r="L14" s="321"/>
      <c r="M14" s="321"/>
      <c r="N14" s="321"/>
    </row>
    <row r="15" spans="1:14" ht="15.6" customHeight="1" x14ac:dyDescent="0.2">
      <c r="A15" s="501" t="s">
        <v>86</v>
      </c>
      <c r="B15" s="549">
        <v>1119</v>
      </c>
      <c r="C15" s="549">
        <v>1138</v>
      </c>
      <c r="D15" s="560">
        <v>1.7</v>
      </c>
      <c r="E15" s="502">
        <v>3151</v>
      </c>
      <c r="F15" s="469">
        <v>3411</v>
      </c>
      <c r="G15" s="470">
        <v>8.3000000000000007</v>
      </c>
      <c r="H15" s="468">
        <v>3526</v>
      </c>
      <c r="I15" s="468">
        <v>3881.7</v>
      </c>
      <c r="J15" s="468">
        <v>10.1</v>
      </c>
      <c r="K15" s="298"/>
      <c r="L15" s="321"/>
      <c r="M15" s="321"/>
      <c r="N15" s="321"/>
    </row>
    <row r="16" spans="1:14" ht="15.6" customHeight="1" x14ac:dyDescent="0.2">
      <c r="A16" s="474" t="s">
        <v>87</v>
      </c>
      <c r="B16" s="475">
        <v>3544.3</v>
      </c>
      <c r="C16" s="475">
        <v>3792.5</v>
      </c>
      <c r="D16" s="475">
        <v>7</v>
      </c>
      <c r="E16" s="476">
        <v>3626.15588409559</v>
      </c>
      <c r="F16" s="476">
        <v>3679.2697692814763</v>
      </c>
      <c r="G16" s="475">
        <v>1.5</v>
      </c>
      <c r="H16" s="475">
        <v>12852.2</v>
      </c>
      <c r="I16" s="475">
        <v>13953.599999999999</v>
      </c>
      <c r="J16" s="475">
        <v>8.6</v>
      </c>
      <c r="K16" s="321"/>
      <c r="L16" s="321"/>
      <c r="M16" s="321"/>
      <c r="N16" s="321"/>
    </row>
    <row r="17" spans="1:14" ht="15.6" customHeight="1" x14ac:dyDescent="0.2">
      <c r="A17" s="501" t="s">
        <v>88</v>
      </c>
      <c r="B17" s="549">
        <v>1005.7</v>
      </c>
      <c r="C17" s="549">
        <v>1117.3</v>
      </c>
      <c r="D17" s="560">
        <v>11.1</v>
      </c>
      <c r="E17" s="502">
        <v>3267</v>
      </c>
      <c r="F17" s="469">
        <v>3334</v>
      </c>
      <c r="G17" s="470">
        <v>2.1</v>
      </c>
      <c r="H17" s="468">
        <v>3285.6</v>
      </c>
      <c r="I17" s="468">
        <v>3725.1</v>
      </c>
      <c r="J17" s="468">
        <v>13.4</v>
      </c>
      <c r="K17" s="321"/>
      <c r="L17" s="321"/>
      <c r="M17" s="321"/>
      <c r="N17" s="321"/>
    </row>
    <row r="18" spans="1:14" ht="15.6" customHeight="1" x14ac:dyDescent="0.2">
      <c r="A18" s="501" t="s">
        <v>89</v>
      </c>
      <c r="B18" s="549">
        <v>834.8</v>
      </c>
      <c r="C18" s="549">
        <v>893.2</v>
      </c>
      <c r="D18" s="560">
        <v>7</v>
      </c>
      <c r="E18" s="502">
        <v>3258</v>
      </c>
      <c r="F18" s="469">
        <v>3672</v>
      </c>
      <c r="G18" s="470">
        <v>12.7</v>
      </c>
      <c r="H18" s="468">
        <v>2719.8</v>
      </c>
      <c r="I18" s="468">
        <v>3279.8</v>
      </c>
      <c r="J18" s="468">
        <v>20.6</v>
      </c>
      <c r="K18" s="321"/>
      <c r="L18" s="321"/>
      <c r="M18" s="321"/>
      <c r="N18" s="321"/>
    </row>
    <row r="19" spans="1:14" ht="15.6" hidden="1" customHeight="1" x14ac:dyDescent="0.2">
      <c r="A19" s="501" t="s">
        <v>90</v>
      </c>
      <c r="B19" s="549">
        <v>0</v>
      </c>
      <c r="C19" s="549">
        <v>0</v>
      </c>
      <c r="D19" s="560">
        <v>0</v>
      </c>
      <c r="E19" s="502"/>
      <c r="F19" s="469"/>
      <c r="G19" s="470">
        <v>0</v>
      </c>
      <c r="H19" s="468">
        <v>0</v>
      </c>
      <c r="I19" s="468">
        <v>0</v>
      </c>
      <c r="J19" s="468">
        <v>0</v>
      </c>
      <c r="K19" s="122"/>
      <c r="L19" s="122"/>
      <c r="M19" s="321"/>
      <c r="N19" s="321"/>
    </row>
    <row r="20" spans="1:14" ht="15.6" hidden="1" customHeight="1" x14ac:dyDescent="0.2">
      <c r="A20" s="501" t="s">
        <v>91</v>
      </c>
      <c r="B20" s="549">
        <v>0</v>
      </c>
      <c r="C20" s="549">
        <v>0</v>
      </c>
      <c r="D20" s="560">
        <v>0</v>
      </c>
      <c r="E20" s="502"/>
      <c r="F20" s="469"/>
      <c r="G20" s="470">
        <v>0</v>
      </c>
      <c r="H20" s="468">
        <v>0</v>
      </c>
      <c r="I20" s="468">
        <v>0</v>
      </c>
      <c r="J20" s="468">
        <v>0</v>
      </c>
      <c r="K20" s="321"/>
      <c r="L20" s="321"/>
      <c r="M20" s="321"/>
      <c r="N20" s="321"/>
    </row>
    <row r="21" spans="1:14" ht="15.6" hidden="1" customHeight="1" x14ac:dyDescent="0.2">
      <c r="A21" s="501" t="s">
        <v>92</v>
      </c>
      <c r="B21" s="549">
        <v>0</v>
      </c>
      <c r="C21" s="549">
        <v>0</v>
      </c>
      <c r="D21" s="560">
        <v>0</v>
      </c>
      <c r="E21" s="502"/>
      <c r="F21" s="469"/>
      <c r="G21" s="470">
        <v>0</v>
      </c>
      <c r="H21" s="468">
        <v>0</v>
      </c>
      <c r="I21" s="468">
        <v>0</v>
      </c>
      <c r="J21" s="468">
        <v>0</v>
      </c>
      <c r="K21" s="321"/>
      <c r="L21" s="321"/>
      <c r="M21" s="321"/>
      <c r="N21" s="321"/>
    </row>
    <row r="22" spans="1:14" ht="15.6" hidden="1" customHeight="1" x14ac:dyDescent="0.2">
      <c r="A22" s="501" t="s">
        <v>93</v>
      </c>
      <c r="B22" s="549">
        <v>0</v>
      </c>
      <c r="C22" s="549">
        <v>0</v>
      </c>
      <c r="D22" s="560">
        <v>0</v>
      </c>
      <c r="E22" s="502"/>
      <c r="F22" s="469"/>
      <c r="G22" s="470">
        <v>0</v>
      </c>
      <c r="H22" s="468">
        <v>0</v>
      </c>
      <c r="I22" s="468">
        <v>0</v>
      </c>
      <c r="J22" s="468">
        <v>0</v>
      </c>
      <c r="K22" s="321"/>
      <c r="L22" s="321"/>
      <c r="M22" s="321"/>
      <c r="N22" s="321"/>
    </row>
    <row r="23" spans="1:14" ht="15.6" customHeight="1" x14ac:dyDescent="0.2">
      <c r="A23" s="501" t="s">
        <v>94</v>
      </c>
      <c r="B23" s="549">
        <v>2.8</v>
      </c>
      <c r="C23" s="549">
        <v>2.8</v>
      </c>
      <c r="D23" s="560">
        <v>0</v>
      </c>
      <c r="E23" s="469">
        <v>3130</v>
      </c>
      <c r="F23" s="469">
        <v>3515</v>
      </c>
      <c r="G23" s="470">
        <v>12.3</v>
      </c>
      <c r="H23" s="468">
        <v>8.8000000000000007</v>
      </c>
      <c r="I23" s="468">
        <v>9.8000000000000007</v>
      </c>
      <c r="J23" s="468">
        <v>11.4</v>
      </c>
      <c r="K23" s="321"/>
      <c r="L23" s="321"/>
      <c r="M23" s="321"/>
      <c r="N23" s="321"/>
    </row>
    <row r="24" spans="1:14" ht="15.6" hidden="1" customHeight="1" x14ac:dyDescent="0.2">
      <c r="A24" s="501" t="s">
        <v>95</v>
      </c>
      <c r="B24" s="549">
        <v>0</v>
      </c>
      <c r="C24" s="549">
        <v>0</v>
      </c>
      <c r="D24" s="560">
        <v>0</v>
      </c>
      <c r="E24" s="502"/>
      <c r="F24" s="469"/>
      <c r="G24" s="470" t="s">
        <v>63</v>
      </c>
      <c r="H24" s="468">
        <v>0</v>
      </c>
      <c r="I24" s="468">
        <v>0</v>
      </c>
      <c r="J24" s="468">
        <v>0</v>
      </c>
      <c r="K24" s="321"/>
      <c r="L24" s="321"/>
      <c r="M24" s="321"/>
      <c r="N24" s="321"/>
    </row>
    <row r="25" spans="1:14" ht="15.6" customHeight="1" x14ac:dyDescent="0.2">
      <c r="A25" s="501" t="s">
        <v>96</v>
      </c>
      <c r="B25" s="549">
        <v>1701</v>
      </c>
      <c r="C25" s="549">
        <v>1779.2</v>
      </c>
      <c r="D25" s="560">
        <v>4.5999999999999996</v>
      </c>
      <c r="E25" s="502">
        <v>4020</v>
      </c>
      <c r="F25" s="469">
        <v>3900</v>
      </c>
      <c r="G25" s="470">
        <v>-3</v>
      </c>
      <c r="H25" s="468">
        <v>6838</v>
      </c>
      <c r="I25" s="468">
        <v>6938.9</v>
      </c>
      <c r="J25" s="468">
        <v>1.5</v>
      </c>
      <c r="K25" s="122"/>
      <c r="L25" s="122"/>
      <c r="M25" s="321"/>
      <c r="N25" s="321"/>
    </row>
    <row r="26" spans="1:14" ht="15.6" customHeight="1" x14ac:dyDescent="0.2">
      <c r="A26" s="474" t="s">
        <v>97</v>
      </c>
      <c r="B26" s="475">
        <v>17881.600000000002</v>
      </c>
      <c r="C26" s="475">
        <v>18558.8</v>
      </c>
      <c r="D26" s="475">
        <v>3.8</v>
      </c>
      <c r="E26" s="476">
        <v>3554.7254887705794</v>
      </c>
      <c r="F26" s="476">
        <v>3511.1873073690108</v>
      </c>
      <c r="G26" s="475">
        <v>-1.2</v>
      </c>
      <c r="H26" s="475">
        <v>63564.200000000004</v>
      </c>
      <c r="I26" s="475">
        <v>65163.399999999994</v>
      </c>
      <c r="J26" s="475">
        <v>2.5</v>
      </c>
      <c r="K26" s="320"/>
      <c r="L26" s="320"/>
      <c r="M26" s="320"/>
      <c r="N26" s="320"/>
    </row>
    <row r="27" spans="1:14" ht="15.6" customHeight="1" x14ac:dyDescent="0.2">
      <c r="A27" s="501" t="s">
        <v>98</v>
      </c>
      <c r="B27" s="549">
        <v>10479.700000000001</v>
      </c>
      <c r="C27" s="549">
        <v>10909.4</v>
      </c>
      <c r="D27" s="560">
        <v>4.0999999999999996</v>
      </c>
      <c r="E27" s="502">
        <v>3485</v>
      </c>
      <c r="F27" s="469">
        <v>3663</v>
      </c>
      <c r="G27" s="470">
        <v>5.0999999999999996</v>
      </c>
      <c r="H27" s="468">
        <v>36521.800000000003</v>
      </c>
      <c r="I27" s="468">
        <v>39961.1</v>
      </c>
      <c r="J27" s="468">
        <v>9.4</v>
      </c>
      <c r="K27" s="322"/>
      <c r="L27" s="412"/>
      <c r="M27" s="412"/>
      <c r="N27" s="322"/>
    </row>
    <row r="28" spans="1:14" ht="15" customHeight="1" x14ac:dyDescent="0.2">
      <c r="A28" s="501" t="s">
        <v>99</v>
      </c>
      <c r="B28" s="549">
        <v>3360</v>
      </c>
      <c r="C28" s="549">
        <v>3514.6</v>
      </c>
      <c r="D28" s="560">
        <v>4.5999999999999996</v>
      </c>
      <c r="E28" s="502">
        <v>3630</v>
      </c>
      <c r="F28" s="469">
        <v>2520</v>
      </c>
      <c r="G28" s="470">
        <v>-30.6</v>
      </c>
      <c r="H28" s="468">
        <v>12196.8</v>
      </c>
      <c r="I28" s="468">
        <v>8856.7999999999993</v>
      </c>
      <c r="J28" s="468">
        <v>-27.4</v>
      </c>
      <c r="K28" s="322"/>
      <c r="L28" s="321"/>
      <c r="M28" s="321"/>
      <c r="N28" s="321"/>
    </row>
    <row r="29" spans="1:14" ht="15.6" customHeight="1" x14ac:dyDescent="0.2">
      <c r="A29" s="501" t="s">
        <v>100</v>
      </c>
      <c r="B29" s="549">
        <v>3963.4</v>
      </c>
      <c r="C29" s="549">
        <v>4050.6</v>
      </c>
      <c r="D29" s="560">
        <v>2.2000000000000002</v>
      </c>
      <c r="E29" s="502">
        <v>3672</v>
      </c>
      <c r="F29" s="469">
        <v>3958</v>
      </c>
      <c r="G29" s="560">
        <v>7.8</v>
      </c>
      <c r="H29" s="549">
        <v>14553.6</v>
      </c>
      <c r="I29" s="549">
        <v>16032.3</v>
      </c>
      <c r="J29" s="549">
        <v>10.199999999999999</v>
      </c>
      <c r="K29" s="323"/>
      <c r="L29" s="122"/>
      <c r="M29" s="321"/>
      <c r="N29" s="321"/>
    </row>
    <row r="30" spans="1:14" ht="15.6" customHeight="1" x14ac:dyDescent="0.2">
      <c r="A30" s="501" t="s">
        <v>101</v>
      </c>
      <c r="B30" s="549">
        <v>78.5</v>
      </c>
      <c r="C30" s="549">
        <v>84.2</v>
      </c>
      <c r="D30" s="560">
        <v>7.3</v>
      </c>
      <c r="E30" s="502">
        <v>3720</v>
      </c>
      <c r="F30" s="469">
        <v>3720</v>
      </c>
      <c r="G30" s="560">
        <v>0</v>
      </c>
      <c r="H30" s="549">
        <v>292</v>
      </c>
      <c r="I30" s="549">
        <v>313.2</v>
      </c>
      <c r="J30" s="549">
        <v>7.3</v>
      </c>
      <c r="K30" s="323"/>
      <c r="L30" s="321"/>
      <c r="M30" s="321"/>
      <c r="N30" s="321"/>
    </row>
    <row r="31" spans="1:14" ht="15.6" customHeight="1" x14ac:dyDescent="0.2">
      <c r="A31" s="474" t="s">
        <v>102</v>
      </c>
      <c r="B31" s="475">
        <v>3061.3</v>
      </c>
      <c r="C31" s="475">
        <v>3198.4</v>
      </c>
      <c r="D31" s="475">
        <v>4.5</v>
      </c>
      <c r="E31" s="476">
        <v>3698.1387319112791</v>
      </c>
      <c r="F31" s="476">
        <v>3836.3607428714354</v>
      </c>
      <c r="G31" s="475">
        <v>3.7</v>
      </c>
      <c r="H31" s="475">
        <v>11321.099999999999</v>
      </c>
      <c r="I31" s="475">
        <v>12270.2</v>
      </c>
      <c r="J31" s="475">
        <v>8.4</v>
      </c>
      <c r="K31" s="320"/>
      <c r="L31" s="321"/>
      <c r="M31" s="321"/>
      <c r="N31" s="321"/>
    </row>
    <row r="32" spans="1:14" ht="15.6" customHeight="1" x14ac:dyDescent="0.2">
      <c r="A32" s="501" t="s">
        <v>103</v>
      </c>
      <c r="B32" s="549">
        <v>1899.3</v>
      </c>
      <c r="C32" s="549">
        <v>1982.9</v>
      </c>
      <c r="D32" s="560">
        <v>4.4000000000000004</v>
      </c>
      <c r="E32" s="502">
        <v>3697</v>
      </c>
      <c r="F32" s="469">
        <v>3828</v>
      </c>
      <c r="G32" s="560">
        <v>3.5</v>
      </c>
      <c r="H32" s="549">
        <v>7021.7</v>
      </c>
      <c r="I32" s="549">
        <v>7590.5</v>
      </c>
      <c r="J32" s="549">
        <v>8.1</v>
      </c>
      <c r="L32" s="321"/>
      <c r="M32" s="321"/>
      <c r="N32" s="321"/>
    </row>
    <row r="33" spans="1:14" ht="15.6" hidden="1" customHeight="1" x14ac:dyDescent="0.2">
      <c r="A33" s="501" t="s">
        <v>104</v>
      </c>
      <c r="B33" s="549">
        <v>0</v>
      </c>
      <c r="C33" s="549">
        <v>0</v>
      </c>
      <c r="D33" s="560">
        <v>0</v>
      </c>
      <c r="E33" s="502"/>
      <c r="F33" s="469"/>
      <c r="G33" s="560">
        <v>0</v>
      </c>
      <c r="H33" s="549">
        <v>0</v>
      </c>
      <c r="I33" s="549">
        <v>0</v>
      </c>
      <c r="J33" s="549">
        <v>0</v>
      </c>
      <c r="K33" s="322"/>
      <c r="L33" s="321"/>
      <c r="M33" s="321"/>
      <c r="N33" s="321"/>
    </row>
    <row r="34" spans="1:14" ht="15.6" hidden="1" customHeight="1" x14ac:dyDescent="0.2">
      <c r="A34" s="501" t="s">
        <v>105</v>
      </c>
      <c r="B34" s="549">
        <v>0</v>
      </c>
      <c r="C34" s="549">
        <v>0</v>
      </c>
      <c r="D34" s="560">
        <v>0</v>
      </c>
      <c r="E34" s="502"/>
      <c r="F34" s="469"/>
      <c r="G34" s="560">
        <v>0</v>
      </c>
      <c r="H34" s="549">
        <v>0</v>
      </c>
      <c r="I34" s="549">
        <v>0</v>
      </c>
      <c r="J34" s="549">
        <v>0</v>
      </c>
      <c r="K34" s="322"/>
      <c r="L34" s="321"/>
      <c r="M34" s="321"/>
      <c r="N34" s="321"/>
    </row>
    <row r="35" spans="1:14" ht="15.6" customHeight="1" x14ac:dyDescent="0.2">
      <c r="A35" s="501" t="s">
        <v>106</v>
      </c>
      <c r="B35" s="549">
        <v>1162</v>
      </c>
      <c r="C35" s="549">
        <v>1215.5</v>
      </c>
      <c r="D35" s="560">
        <v>4.5999999999999996</v>
      </c>
      <c r="E35" s="502">
        <v>3700</v>
      </c>
      <c r="F35" s="469">
        <v>3850</v>
      </c>
      <c r="G35" s="560">
        <v>4.0999999999999996</v>
      </c>
      <c r="H35" s="549">
        <v>4299.3999999999996</v>
      </c>
      <c r="I35" s="549">
        <v>4679.7</v>
      </c>
      <c r="J35" s="549">
        <v>8.8000000000000007</v>
      </c>
      <c r="K35" s="323"/>
      <c r="L35" s="122"/>
      <c r="M35" s="321"/>
      <c r="N35" s="321"/>
    </row>
    <row r="36" spans="1:14" ht="15.6" customHeight="1" x14ac:dyDescent="0.2">
      <c r="A36" s="474" t="s">
        <v>107</v>
      </c>
      <c r="B36" s="475">
        <v>12375.3</v>
      </c>
      <c r="C36" s="475">
        <v>12765.6</v>
      </c>
      <c r="D36" s="475">
        <v>3.2</v>
      </c>
      <c r="E36" s="476">
        <v>3477.2145402535693</v>
      </c>
      <c r="F36" s="476">
        <v>1877.7780911198847</v>
      </c>
      <c r="G36" s="475">
        <v>-46</v>
      </c>
      <c r="H36" s="475">
        <v>43031.5</v>
      </c>
      <c r="I36" s="475">
        <v>23970.9</v>
      </c>
      <c r="J36" s="475">
        <v>-44.3</v>
      </c>
      <c r="K36" s="320"/>
      <c r="L36" s="320"/>
      <c r="M36" s="320"/>
      <c r="N36" s="320"/>
    </row>
    <row r="37" spans="1:14" ht="15.6" customHeight="1" x14ac:dyDescent="0.2">
      <c r="A37" s="501" t="s">
        <v>108</v>
      </c>
      <c r="B37" s="549">
        <v>5623.8</v>
      </c>
      <c r="C37" s="549">
        <v>5680</v>
      </c>
      <c r="D37" s="560">
        <v>1</v>
      </c>
      <c r="E37" s="502">
        <v>3535</v>
      </c>
      <c r="F37" s="469">
        <v>2131</v>
      </c>
      <c r="G37" s="560">
        <v>-39.700000000000003</v>
      </c>
      <c r="H37" s="549">
        <v>19880.099999999999</v>
      </c>
      <c r="I37" s="549">
        <v>12104.1</v>
      </c>
      <c r="J37" s="549">
        <v>-39.1</v>
      </c>
      <c r="K37" s="323"/>
      <c r="L37" s="323"/>
      <c r="M37" s="322"/>
      <c r="N37" s="322"/>
    </row>
    <row r="38" spans="1:14" ht="15.6" customHeight="1" x14ac:dyDescent="0.2">
      <c r="A38" s="501" t="s">
        <v>109</v>
      </c>
      <c r="B38" s="549">
        <v>696.3</v>
      </c>
      <c r="C38" s="549">
        <v>727.6</v>
      </c>
      <c r="D38" s="560">
        <v>4.5</v>
      </c>
      <c r="E38" s="502">
        <v>3395</v>
      </c>
      <c r="F38" s="469">
        <v>2940</v>
      </c>
      <c r="G38" s="560">
        <v>-13.4</v>
      </c>
      <c r="H38" s="549">
        <v>2363.9</v>
      </c>
      <c r="I38" s="549">
        <v>2139.1</v>
      </c>
      <c r="J38" s="549">
        <v>-9.5</v>
      </c>
      <c r="K38" s="115"/>
      <c r="L38" s="115"/>
      <c r="M38" s="322"/>
      <c r="N38" s="322"/>
    </row>
    <row r="39" spans="1:14" ht="15.6" customHeight="1" x14ac:dyDescent="0.2">
      <c r="A39" s="501" t="s">
        <v>110</v>
      </c>
      <c r="B39" s="549">
        <v>6055.2</v>
      </c>
      <c r="C39" s="549">
        <v>6358</v>
      </c>
      <c r="D39" s="560">
        <v>5</v>
      </c>
      <c r="E39" s="502">
        <v>3433</v>
      </c>
      <c r="F39" s="469">
        <v>1530</v>
      </c>
      <c r="G39" s="560">
        <v>-55.4</v>
      </c>
      <c r="H39" s="549">
        <v>20787.5</v>
      </c>
      <c r="I39" s="549">
        <v>9727.7000000000007</v>
      </c>
      <c r="J39" s="549">
        <v>-53.2</v>
      </c>
      <c r="K39" s="322"/>
      <c r="L39" s="322"/>
      <c r="M39" s="321"/>
      <c r="N39" s="321"/>
    </row>
    <row r="40" spans="1:14" ht="15.6" customHeight="1" x14ac:dyDescent="0.2">
      <c r="A40" s="474" t="s">
        <v>111</v>
      </c>
      <c r="B40" s="475">
        <v>5877.4</v>
      </c>
      <c r="C40" s="475">
        <v>6399.1</v>
      </c>
      <c r="D40" s="475">
        <v>8.9</v>
      </c>
      <c r="E40" s="476">
        <v>3443.0478272705623</v>
      </c>
      <c r="F40" s="476">
        <v>3504.3980403494238</v>
      </c>
      <c r="G40" s="475">
        <v>1.8</v>
      </c>
      <c r="H40" s="475">
        <v>20236.2</v>
      </c>
      <c r="I40" s="475">
        <v>22425</v>
      </c>
      <c r="J40" s="475">
        <v>10.8</v>
      </c>
      <c r="K40" s="320"/>
      <c r="L40" s="320"/>
      <c r="M40" s="320"/>
      <c r="N40" s="320"/>
    </row>
    <row r="41" spans="1:14" ht="15.6" customHeight="1" x14ac:dyDescent="0.2">
      <c r="A41" s="533" t="s">
        <v>112</v>
      </c>
      <c r="B41" s="540">
        <v>33318.199999999997</v>
      </c>
      <c r="C41" s="540">
        <v>34522.800000000003</v>
      </c>
      <c r="D41" s="540">
        <v>3.6</v>
      </c>
      <c r="E41" s="541">
        <v>3539.1126921622417</v>
      </c>
      <c r="F41" s="541">
        <v>2937.3226737112859</v>
      </c>
      <c r="G41" s="540">
        <v>-17</v>
      </c>
      <c r="H41" s="540">
        <v>117916.8</v>
      </c>
      <c r="I41" s="540">
        <v>101404.5</v>
      </c>
      <c r="J41" s="540">
        <v>-14</v>
      </c>
      <c r="K41" s="320"/>
      <c r="L41" s="320"/>
      <c r="M41" s="320"/>
      <c r="N41" s="320"/>
    </row>
    <row r="42" spans="1:14" ht="15.6" customHeight="1" x14ac:dyDescent="0.2">
      <c r="A42" s="537" t="s">
        <v>58</v>
      </c>
      <c r="B42" s="538">
        <v>39195.599999999999</v>
      </c>
      <c r="C42" s="538">
        <v>40921.9</v>
      </c>
      <c r="D42" s="538">
        <v>4.4000000000000004</v>
      </c>
      <c r="E42" s="539">
        <v>3524.7077171927458</v>
      </c>
      <c r="F42" s="539">
        <v>3025.9982234451477</v>
      </c>
      <c r="G42" s="538">
        <v>-14.1</v>
      </c>
      <c r="H42" s="538">
        <v>138153</v>
      </c>
      <c r="I42" s="538">
        <v>123829.5</v>
      </c>
      <c r="J42" s="538">
        <v>-10.4</v>
      </c>
      <c r="K42" s="320"/>
      <c r="L42" s="320"/>
      <c r="M42" s="320"/>
      <c r="N42" s="320"/>
    </row>
    <row r="43" spans="1:14" ht="15.6" customHeight="1" x14ac:dyDescent="0.2">
      <c r="A43" s="17" t="s">
        <v>5</v>
      </c>
      <c r="B43" s="324"/>
      <c r="C43" s="324"/>
      <c r="D43" s="324"/>
      <c r="E43" s="324"/>
      <c r="F43" s="324"/>
      <c r="G43" s="324"/>
      <c r="H43" s="324"/>
      <c r="I43" s="324"/>
      <c r="J43" s="324"/>
    </row>
    <row r="44" spans="1:14" ht="15.6" customHeight="1" x14ac:dyDescent="0.2">
      <c r="A44" s="17" t="s">
        <v>6</v>
      </c>
      <c r="B44" s="324"/>
      <c r="C44" s="324"/>
      <c r="D44" s="324"/>
      <c r="E44" s="324"/>
      <c r="F44" s="324"/>
      <c r="G44" s="324"/>
      <c r="H44" s="324"/>
      <c r="I44" s="324"/>
      <c r="J44" s="324"/>
    </row>
    <row r="45" spans="1:14" ht="20.100000000000001" customHeight="1" x14ac:dyDescent="0.2">
      <c r="B45" s="325"/>
      <c r="C45" s="157"/>
      <c r="D45" s="157"/>
      <c r="H45" s="72"/>
    </row>
    <row r="47" spans="1:14" ht="20.100000000000001" customHeight="1" x14ac:dyDescent="0.2">
      <c r="I47" s="73"/>
    </row>
  </sheetData>
  <mergeCells count="5">
    <mergeCell ref="A1:J1"/>
    <mergeCell ref="A5:A7"/>
    <mergeCell ref="B5:D5"/>
    <mergeCell ref="E5:G5"/>
    <mergeCell ref="H5:J5"/>
  </mergeCells>
  <printOptions gridLines="1" gridLinesSet="0"/>
  <pageMargins left="0.51180599999999998" right="0.39375000000000004" top="0.98402800000000012" bottom="0.98402800000000012" header="0.5" footer="0.5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48"/>
  <sheetViews>
    <sheetView zoomScale="90" workbookViewId="0">
      <pane xSplit="1" ySplit="8" topLeftCell="B9" activePane="bottomRight" state="frozen"/>
      <selection activeCell="E7" sqref="E7:E42"/>
      <selection pane="topRight"/>
      <selection pane="bottomLeft"/>
      <selection pane="bottomRight" activeCell="B9" sqref="B9"/>
    </sheetView>
  </sheetViews>
  <sheetFormatPr defaultColWidth="11.42578125" defaultRowHeight="20.100000000000001" customHeight="1" x14ac:dyDescent="0.2"/>
  <cols>
    <col min="1" max="1" width="19.140625" style="1" customWidth="1"/>
    <col min="2" max="8" width="11.28515625" style="1" customWidth="1"/>
    <col min="9" max="9" width="11.42578125" style="1" customWidth="1"/>
    <col min="10" max="10" width="8.5703125" style="1" customWidth="1"/>
    <col min="11" max="11" width="8" style="1" customWidth="1"/>
    <col min="12" max="12" width="9" style="1" customWidth="1"/>
    <col min="13" max="13" width="9.85546875" style="1" customWidth="1"/>
    <col min="14" max="14" width="8.7109375" style="1" customWidth="1"/>
    <col min="15" max="15" width="16.85546875" style="1" customWidth="1"/>
    <col min="16" max="21" width="11.42578125" style="1" customWidth="1"/>
    <col min="22" max="23" width="11.28515625" style="1" customWidth="1"/>
    <col min="24" max="25" width="11.140625" style="1" customWidth="1"/>
    <col min="26" max="26" width="7.85546875" style="1" customWidth="1"/>
    <col min="27" max="27" width="17.28515625" style="1" customWidth="1"/>
    <col min="28" max="34" width="11.42578125" style="1" customWidth="1"/>
    <col min="35" max="35" width="11.140625" style="1" customWidth="1"/>
    <col min="36" max="257" width="11.42578125" style="1" customWidth="1"/>
  </cols>
  <sheetData>
    <row r="1" spans="1:44" ht="33" customHeight="1" x14ac:dyDescent="0.2">
      <c r="A1" s="680"/>
      <c r="B1" s="680"/>
      <c r="C1" s="680"/>
      <c r="D1" s="680"/>
      <c r="E1" s="680"/>
      <c r="F1" s="680"/>
      <c r="G1" s="680"/>
      <c r="H1" s="680"/>
      <c r="I1" s="680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</row>
    <row r="2" spans="1:44" ht="15.6" customHeight="1" x14ac:dyDescent="0.2">
      <c r="A2" s="680"/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75"/>
      <c r="O2" s="680"/>
      <c r="P2" s="680"/>
      <c r="Q2" s="680"/>
      <c r="R2" s="680"/>
      <c r="S2" s="680"/>
      <c r="T2" s="680"/>
      <c r="U2" s="680"/>
      <c r="V2" s="680"/>
      <c r="W2" s="680"/>
      <c r="X2" s="680"/>
      <c r="Y2" s="680"/>
      <c r="Z2" s="75"/>
      <c r="AA2" s="680"/>
      <c r="AB2" s="680"/>
      <c r="AC2" s="680"/>
      <c r="AD2" s="680"/>
      <c r="AE2" s="680"/>
      <c r="AF2" s="680"/>
      <c r="AG2" s="680"/>
      <c r="AH2" s="680"/>
      <c r="AI2" s="680"/>
      <c r="AJ2" s="680"/>
      <c r="AK2" s="680"/>
      <c r="AL2" s="680"/>
      <c r="AM2" s="680"/>
      <c r="AN2" s="22"/>
      <c r="AO2" s="22"/>
      <c r="AP2" s="22"/>
      <c r="AQ2" s="22"/>
      <c r="AR2" s="22"/>
    </row>
    <row r="3" spans="1:44" ht="15.6" customHeight="1" x14ac:dyDescent="0.2">
      <c r="A3" s="680"/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75"/>
      <c r="O3" s="680"/>
      <c r="P3" s="680"/>
      <c r="Q3" s="680"/>
      <c r="R3" s="680"/>
      <c r="S3" s="680"/>
      <c r="T3" s="680"/>
      <c r="U3" s="680"/>
      <c r="V3" s="680"/>
      <c r="W3" s="680"/>
      <c r="X3" s="680"/>
      <c r="Y3" s="680"/>
      <c r="Z3" s="75"/>
      <c r="AA3" s="680"/>
      <c r="AB3" s="680"/>
      <c r="AC3" s="680"/>
      <c r="AD3" s="680"/>
      <c r="AE3" s="680"/>
      <c r="AF3" s="680"/>
      <c r="AG3" s="680"/>
      <c r="AH3" s="680"/>
      <c r="AI3" s="680"/>
      <c r="AJ3" s="680"/>
      <c r="AK3" s="680"/>
      <c r="AL3" s="680"/>
      <c r="AM3" s="680"/>
      <c r="AN3" s="22"/>
      <c r="AO3" s="22"/>
      <c r="AP3" s="22"/>
      <c r="AQ3" s="22"/>
      <c r="AR3" s="22"/>
    </row>
    <row r="4" spans="1:44" ht="15.6" customHeight="1" x14ac:dyDescent="0.2">
      <c r="A4" s="680"/>
      <c r="B4" s="680"/>
      <c r="C4" s="680"/>
      <c r="D4" s="680"/>
      <c r="E4" s="680"/>
      <c r="F4" s="680"/>
      <c r="G4" s="680"/>
      <c r="H4" s="680"/>
      <c r="I4" s="680"/>
      <c r="J4" s="680"/>
      <c r="K4" s="680"/>
      <c r="L4" s="680"/>
      <c r="M4" s="680"/>
      <c r="N4" s="75"/>
      <c r="O4" s="680"/>
      <c r="P4" s="680"/>
      <c r="Q4" s="680"/>
      <c r="R4" s="680"/>
      <c r="S4" s="680"/>
      <c r="T4" s="680"/>
      <c r="U4" s="680"/>
      <c r="V4" s="680"/>
      <c r="W4" s="680"/>
      <c r="X4" s="680"/>
      <c r="Y4" s="680"/>
      <c r="Z4" s="75"/>
      <c r="AA4" s="680"/>
      <c r="AB4" s="680"/>
      <c r="AC4" s="680"/>
      <c r="AD4" s="680"/>
      <c r="AE4" s="680"/>
      <c r="AF4" s="680"/>
      <c r="AG4" s="680"/>
      <c r="AH4" s="680"/>
      <c r="AI4" s="680"/>
      <c r="AJ4" s="680"/>
      <c r="AK4" s="680"/>
      <c r="AL4" s="680"/>
      <c r="AM4" s="680"/>
      <c r="AN4" s="22"/>
      <c r="AO4" s="22"/>
      <c r="AP4" s="22"/>
      <c r="AQ4" s="22"/>
      <c r="AR4" s="22"/>
    </row>
    <row r="5" spans="1:44" ht="19.5" customHeight="1" x14ac:dyDescent="0.2">
      <c r="A5" s="730" t="s">
        <v>65</v>
      </c>
      <c r="B5" s="732" t="s">
        <v>126</v>
      </c>
      <c r="C5" s="732"/>
      <c r="D5" s="732"/>
      <c r="E5" s="732"/>
      <c r="F5" s="732"/>
      <c r="G5" s="732"/>
      <c r="H5" s="732"/>
      <c r="I5" s="732"/>
      <c r="J5" s="732"/>
      <c r="K5" s="732"/>
      <c r="L5" s="732"/>
      <c r="M5" s="732"/>
      <c r="N5" s="82"/>
      <c r="O5" s="730" t="s">
        <v>65</v>
      </c>
      <c r="P5" s="732" t="s">
        <v>67</v>
      </c>
      <c r="Q5" s="732"/>
      <c r="R5" s="732"/>
      <c r="S5" s="732"/>
      <c r="T5" s="732"/>
      <c r="U5" s="732"/>
      <c r="V5" s="732"/>
      <c r="W5" s="732"/>
      <c r="X5" s="732"/>
      <c r="Y5" s="732"/>
      <c r="Z5" s="82"/>
      <c r="AA5" s="730" t="s">
        <v>65</v>
      </c>
      <c r="AB5" s="732" t="s">
        <v>127</v>
      </c>
      <c r="AC5" s="732"/>
      <c r="AD5" s="732"/>
      <c r="AE5" s="732"/>
      <c r="AF5" s="732"/>
      <c r="AG5" s="732"/>
      <c r="AH5" s="732"/>
      <c r="AI5" s="732"/>
      <c r="AJ5" s="732"/>
      <c r="AK5" s="732"/>
      <c r="AL5" s="732"/>
      <c r="AM5" s="732"/>
      <c r="AN5" s="22"/>
      <c r="AO5" s="22"/>
      <c r="AP5" s="22"/>
      <c r="AQ5" s="22"/>
      <c r="AR5" s="22"/>
    </row>
    <row r="6" spans="1:44" ht="20.100000000000001" customHeight="1" x14ac:dyDescent="0.2">
      <c r="A6" s="730"/>
      <c r="B6" s="318" t="s">
        <v>128</v>
      </c>
      <c r="C6" s="318" t="s">
        <v>129</v>
      </c>
      <c r="D6" s="318" t="s">
        <v>130</v>
      </c>
      <c r="E6" s="318" t="s">
        <v>131</v>
      </c>
      <c r="F6" s="318" t="s">
        <v>132</v>
      </c>
      <c r="G6" s="318" t="s">
        <v>133</v>
      </c>
      <c r="H6" s="730" t="s">
        <v>134</v>
      </c>
      <c r="I6" s="730"/>
      <c r="J6" s="730" t="s">
        <v>69</v>
      </c>
      <c r="K6" s="730"/>
      <c r="L6" s="730"/>
      <c r="M6" s="730"/>
      <c r="N6" s="39"/>
      <c r="O6" s="730"/>
      <c r="P6" s="318" t="s">
        <v>128</v>
      </c>
      <c r="Q6" s="318" t="s">
        <v>129</v>
      </c>
      <c r="R6" s="318" t="s">
        <v>130</v>
      </c>
      <c r="S6" s="318" t="s">
        <v>131</v>
      </c>
      <c r="T6" s="318" t="s">
        <v>132</v>
      </c>
      <c r="U6" s="318" t="s">
        <v>133</v>
      </c>
      <c r="V6" s="730" t="s">
        <v>134</v>
      </c>
      <c r="W6" s="730"/>
      <c r="X6" s="730" t="s">
        <v>69</v>
      </c>
      <c r="Y6" s="730"/>
      <c r="Z6" s="39"/>
      <c r="AA6" s="730"/>
      <c r="AB6" s="318" t="s">
        <v>128</v>
      </c>
      <c r="AC6" s="318" t="s">
        <v>129</v>
      </c>
      <c r="AD6" s="318" t="s">
        <v>130</v>
      </c>
      <c r="AE6" s="318" t="s">
        <v>131</v>
      </c>
      <c r="AF6" s="318" t="s">
        <v>132</v>
      </c>
      <c r="AG6" s="318" t="s">
        <v>133</v>
      </c>
      <c r="AH6" s="730" t="s">
        <v>134</v>
      </c>
      <c r="AI6" s="730"/>
      <c r="AJ6" s="730" t="s">
        <v>69</v>
      </c>
      <c r="AK6" s="730"/>
      <c r="AL6" s="730"/>
      <c r="AM6" s="730"/>
      <c r="AN6" s="22"/>
      <c r="AO6" s="22"/>
      <c r="AP6" s="22"/>
      <c r="AQ6" s="22"/>
      <c r="AR6" s="22"/>
    </row>
    <row r="7" spans="1:44" ht="20.100000000000001" customHeight="1" x14ac:dyDescent="0.2">
      <c r="A7" s="730"/>
      <c r="B7" s="730" t="s">
        <v>70</v>
      </c>
      <c r="C7" s="730" t="s">
        <v>71</v>
      </c>
      <c r="D7" s="730" t="s">
        <v>73</v>
      </c>
      <c r="E7" s="730" t="s">
        <v>74</v>
      </c>
      <c r="F7" s="730" t="s">
        <v>76</v>
      </c>
      <c r="G7" s="730" t="s">
        <v>77</v>
      </c>
      <c r="H7" s="326" t="s">
        <v>135</v>
      </c>
      <c r="I7" s="326" t="s">
        <v>136</v>
      </c>
      <c r="J7" s="730" t="s">
        <v>13</v>
      </c>
      <c r="K7" s="730"/>
      <c r="L7" s="730" t="s">
        <v>14</v>
      </c>
      <c r="M7" s="730"/>
      <c r="N7" s="39"/>
      <c r="O7" s="730"/>
      <c r="P7" s="730" t="s">
        <v>70</v>
      </c>
      <c r="Q7" s="730" t="s">
        <v>71</v>
      </c>
      <c r="R7" s="730" t="s">
        <v>73</v>
      </c>
      <c r="S7" s="730" t="s">
        <v>74</v>
      </c>
      <c r="T7" s="730" t="s">
        <v>76</v>
      </c>
      <c r="U7" s="730" t="s">
        <v>77</v>
      </c>
      <c r="V7" s="326" t="s">
        <v>135</v>
      </c>
      <c r="W7" s="326" t="s">
        <v>136</v>
      </c>
      <c r="X7" s="730" t="s">
        <v>13</v>
      </c>
      <c r="Y7" s="730"/>
      <c r="Z7" s="39"/>
      <c r="AA7" s="730"/>
      <c r="AB7" s="730" t="s">
        <v>70</v>
      </c>
      <c r="AC7" s="730" t="s">
        <v>71</v>
      </c>
      <c r="AD7" s="730" t="s">
        <v>73</v>
      </c>
      <c r="AE7" s="730" t="s">
        <v>74</v>
      </c>
      <c r="AF7" s="730" t="s">
        <v>76</v>
      </c>
      <c r="AG7" s="730" t="s">
        <v>77</v>
      </c>
      <c r="AH7" s="326" t="s">
        <v>135</v>
      </c>
      <c r="AI7" s="326" t="s">
        <v>136</v>
      </c>
      <c r="AJ7" s="730" t="s">
        <v>13</v>
      </c>
      <c r="AK7" s="730"/>
      <c r="AL7" s="730" t="s">
        <v>14</v>
      </c>
      <c r="AM7" s="730"/>
      <c r="AN7" s="22"/>
      <c r="AO7" s="22"/>
      <c r="AP7" s="22"/>
      <c r="AQ7" s="22"/>
      <c r="AR7" s="22"/>
    </row>
    <row r="8" spans="1:44" ht="13.5" customHeight="1" x14ac:dyDescent="0.2">
      <c r="A8" s="731"/>
      <c r="B8" s="731"/>
      <c r="C8" s="731"/>
      <c r="D8" s="731"/>
      <c r="E8" s="731"/>
      <c r="F8" s="731"/>
      <c r="G8" s="731"/>
      <c r="H8" s="327" t="s">
        <v>119</v>
      </c>
      <c r="I8" s="327" t="s">
        <v>120</v>
      </c>
      <c r="J8" s="319" t="s">
        <v>121</v>
      </c>
      <c r="K8" s="319" t="s">
        <v>137</v>
      </c>
      <c r="L8" s="319" t="s">
        <v>138</v>
      </c>
      <c r="M8" s="319" t="s">
        <v>139</v>
      </c>
      <c r="N8" s="39"/>
      <c r="O8" s="731"/>
      <c r="P8" s="731"/>
      <c r="Q8" s="731"/>
      <c r="R8" s="731"/>
      <c r="S8" s="731"/>
      <c r="T8" s="731"/>
      <c r="U8" s="731"/>
      <c r="V8" s="327" t="s">
        <v>119</v>
      </c>
      <c r="W8" s="327" t="s">
        <v>120</v>
      </c>
      <c r="X8" s="319" t="s">
        <v>121</v>
      </c>
      <c r="Y8" s="319" t="s">
        <v>137</v>
      </c>
      <c r="Z8" s="39"/>
      <c r="AA8" s="730"/>
      <c r="AB8" s="730"/>
      <c r="AC8" s="730"/>
      <c r="AD8" s="730"/>
      <c r="AE8" s="730"/>
      <c r="AF8" s="730"/>
      <c r="AG8" s="730"/>
      <c r="AH8" s="328" t="s">
        <v>119</v>
      </c>
      <c r="AI8" s="328" t="s">
        <v>120</v>
      </c>
      <c r="AJ8" s="318" t="s">
        <v>121</v>
      </c>
      <c r="AK8" s="318" t="s">
        <v>137</v>
      </c>
      <c r="AL8" s="318" t="s">
        <v>138</v>
      </c>
      <c r="AM8" s="318" t="s">
        <v>139</v>
      </c>
      <c r="AN8" s="22"/>
      <c r="AO8" s="22"/>
      <c r="AP8" s="22"/>
      <c r="AQ8" s="22"/>
      <c r="AR8" s="22"/>
    </row>
    <row r="9" spans="1:44" ht="15.6" customHeight="1" x14ac:dyDescent="0.2">
      <c r="A9" s="100" t="s">
        <v>79</v>
      </c>
      <c r="B9" s="101">
        <v>1178.9000000000001</v>
      </c>
      <c r="C9" s="101">
        <v>1441.2</v>
      </c>
      <c r="D9" s="101">
        <v>1576.3</v>
      </c>
      <c r="E9" s="101">
        <v>1809</v>
      </c>
      <c r="F9" s="101">
        <v>1931.7</v>
      </c>
      <c r="G9" s="101">
        <f>Soja!B8</f>
        <v>2333.1</v>
      </c>
      <c r="H9" s="101">
        <v>2159.1</v>
      </c>
      <c r="I9" s="101">
        <f>Soja!C8</f>
        <v>2606.6</v>
      </c>
      <c r="J9" s="101">
        <f t="shared" ref="J9:J43" si="0">IF($H9=0,0,ROUND((I9/$H9-1)*100,1))</f>
        <v>20.7</v>
      </c>
      <c r="K9" s="101">
        <f t="shared" ref="K9:K43" si="1">IF($G9=0,0,ROUND((I9/$G9-1)*100,1))</f>
        <v>11.7</v>
      </c>
      <c r="L9" s="101">
        <f t="shared" ref="L9:L43" si="2">I9-H9</f>
        <v>447.5</v>
      </c>
      <c r="M9" s="101">
        <f t="shared" ref="M9:M43" si="3">I9-G9</f>
        <v>273.5</v>
      </c>
      <c r="N9" s="85"/>
      <c r="O9" s="100" t="s">
        <v>79</v>
      </c>
      <c r="P9" s="102">
        <v>2876.693867</v>
      </c>
      <c r="Q9" s="102">
        <v>2976.3652510000002</v>
      </c>
      <c r="R9" s="102">
        <v>2422.6988139999999</v>
      </c>
      <c r="S9" s="102">
        <v>3060.5291320000001</v>
      </c>
      <c r="T9" s="102">
        <v>3056.0155810000001</v>
      </c>
      <c r="U9" s="102">
        <f>Soja!E8</f>
        <v>3164.8814881488152</v>
      </c>
      <c r="V9" s="102">
        <v>3241.8963549999999</v>
      </c>
      <c r="W9" s="102">
        <f>Soja!F8</f>
        <v>3249.9665848231416</v>
      </c>
      <c r="X9" s="101">
        <f t="shared" ref="X9:X43" si="4">IF($V9=0,0,ROUND((W9/$V9-1)*100,1))</f>
        <v>0.2</v>
      </c>
      <c r="Y9" s="101">
        <f t="shared" ref="Y9:Y43" si="5">IF($U9=0,0,ROUND((W9/$U9-1)*100,1))</f>
        <v>2.7</v>
      </c>
      <c r="Z9" s="87"/>
      <c r="AA9" s="80" t="s">
        <v>79</v>
      </c>
      <c r="AB9" s="15">
        <v>3391.3</v>
      </c>
      <c r="AC9" s="15">
        <v>4289.5</v>
      </c>
      <c r="AD9" s="15">
        <v>3818.9</v>
      </c>
      <c r="AE9" s="15">
        <v>5536.4</v>
      </c>
      <c r="AF9" s="15">
        <v>5903.9</v>
      </c>
      <c r="AG9" s="15">
        <f>Soja!H8</f>
        <v>7384</v>
      </c>
      <c r="AH9" s="15">
        <v>6999.7</v>
      </c>
      <c r="AI9" s="15">
        <f>Soja!I8</f>
        <v>8471.4</v>
      </c>
      <c r="AJ9" s="15">
        <f t="shared" ref="AJ9:AJ43" si="6">IF($AH9=0,0,ROUND((AI9/$AH9-1)*100,1))</f>
        <v>21</v>
      </c>
      <c r="AK9" s="15">
        <f t="shared" ref="AK9:AK43" si="7">IF($AG9=0,0,ROUND((AI9/$AG9-1)*100,1))</f>
        <v>14.7</v>
      </c>
      <c r="AL9" s="15">
        <f t="shared" ref="AL9:AL43" si="8">AI9-AH9</f>
        <v>1471.6999999999998</v>
      </c>
      <c r="AM9" s="15">
        <f t="shared" ref="AM9:AM43" si="9">AI9-AG9</f>
        <v>1087.3999999999996</v>
      </c>
      <c r="AN9" s="22"/>
      <c r="AO9" s="22"/>
      <c r="AP9" s="22"/>
      <c r="AQ9" s="22"/>
      <c r="AR9" s="22"/>
    </row>
    <row r="10" spans="1:44" ht="15.6" customHeight="1" x14ac:dyDescent="0.2">
      <c r="A10" s="56" t="s">
        <v>80</v>
      </c>
      <c r="B10" s="9">
        <v>18</v>
      </c>
      <c r="C10" s="9">
        <v>23.8</v>
      </c>
      <c r="D10" s="79">
        <v>24</v>
      </c>
      <c r="E10" s="9">
        <v>30</v>
      </c>
      <c r="F10" s="9">
        <v>38.200000000000003</v>
      </c>
      <c r="G10" s="9">
        <f>Soja!B9</f>
        <v>70</v>
      </c>
      <c r="H10" s="9">
        <v>60</v>
      </c>
      <c r="I10" s="79">
        <f>Soja!C9</f>
        <v>90</v>
      </c>
      <c r="J10" s="79">
        <f t="shared" si="0"/>
        <v>50</v>
      </c>
      <c r="K10" s="79">
        <f t="shared" si="1"/>
        <v>28.6</v>
      </c>
      <c r="L10" s="79">
        <f t="shared" si="2"/>
        <v>30</v>
      </c>
      <c r="M10" s="79">
        <f t="shared" si="3"/>
        <v>20</v>
      </c>
      <c r="N10" s="88"/>
      <c r="O10" s="56" t="s">
        <v>80</v>
      </c>
      <c r="P10" s="24">
        <v>3120</v>
      </c>
      <c r="Q10" s="24">
        <v>2685</v>
      </c>
      <c r="R10" s="89">
        <v>3300</v>
      </c>
      <c r="S10" s="24">
        <v>3000</v>
      </c>
      <c r="T10" s="24">
        <v>3077</v>
      </c>
      <c r="U10" s="24">
        <f>Soja!E9</f>
        <v>3000</v>
      </c>
      <c r="V10" s="24">
        <v>3097.5</v>
      </c>
      <c r="W10" s="89">
        <f>Soja!F9</f>
        <v>3005</v>
      </c>
      <c r="X10" s="79">
        <f t="shared" si="4"/>
        <v>-3</v>
      </c>
      <c r="Y10" s="79">
        <f t="shared" si="5"/>
        <v>0.2</v>
      </c>
      <c r="Z10" s="90"/>
      <c r="AA10" s="268" t="s">
        <v>80</v>
      </c>
      <c r="AB10" s="32">
        <v>56.2</v>
      </c>
      <c r="AC10" s="32">
        <v>63.9</v>
      </c>
      <c r="AD10" s="271">
        <v>79.2</v>
      </c>
      <c r="AE10" s="32">
        <v>90</v>
      </c>
      <c r="AF10" s="32">
        <v>117.5</v>
      </c>
      <c r="AG10" s="32">
        <f>Soja!H9</f>
        <v>210</v>
      </c>
      <c r="AH10" s="32">
        <v>185.9</v>
      </c>
      <c r="AI10" s="271">
        <f>Soja!I9</f>
        <v>270.5</v>
      </c>
      <c r="AJ10" s="271">
        <f t="shared" si="6"/>
        <v>45.5</v>
      </c>
      <c r="AK10" s="271">
        <f t="shared" si="7"/>
        <v>28.8</v>
      </c>
      <c r="AL10" s="271">
        <f t="shared" si="8"/>
        <v>84.6</v>
      </c>
      <c r="AM10" s="271">
        <f t="shared" si="9"/>
        <v>60.5</v>
      </c>
      <c r="AN10" s="22"/>
      <c r="AO10" s="22"/>
      <c r="AP10" s="22"/>
      <c r="AQ10" s="22"/>
      <c r="AR10" s="22"/>
    </row>
    <row r="11" spans="1:44" ht="15.6" customHeight="1" x14ac:dyDescent="0.2">
      <c r="A11" s="56" t="s">
        <v>81</v>
      </c>
      <c r="B11" s="9">
        <v>191.1</v>
      </c>
      <c r="C11" s="9">
        <v>231.5</v>
      </c>
      <c r="D11" s="79">
        <v>252.6</v>
      </c>
      <c r="E11" s="9">
        <v>296</v>
      </c>
      <c r="F11" s="9">
        <v>333.6</v>
      </c>
      <c r="G11" s="9">
        <f>Soja!B10</f>
        <v>396.5</v>
      </c>
      <c r="H11" s="9">
        <v>348.4</v>
      </c>
      <c r="I11" s="79">
        <f>Soja!C10</f>
        <v>532.1</v>
      </c>
      <c r="J11" s="79">
        <f t="shared" si="0"/>
        <v>52.7</v>
      </c>
      <c r="K11" s="79">
        <f t="shared" si="1"/>
        <v>34.200000000000003</v>
      </c>
      <c r="L11" s="79">
        <f t="shared" si="2"/>
        <v>183.70000000000005</v>
      </c>
      <c r="M11" s="79">
        <f t="shared" si="3"/>
        <v>135.60000000000002</v>
      </c>
      <c r="N11" s="88"/>
      <c r="O11" s="56" t="s">
        <v>81</v>
      </c>
      <c r="P11" s="24">
        <v>3180</v>
      </c>
      <c r="Q11" s="24">
        <v>3166</v>
      </c>
      <c r="R11" s="89">
        <v>3028.4</v>
      </c>
      <c r="S11" s="24">
        <v>3143</v>
      </c>
      <c r="T11" s="24">
        <v>3282</v>
      </c>
      <c r="U11" s="24">
        <f>Soja!E10</f>
        <v>3468</v>
      </c>
      <c r="V11" s="24">
        <v>3488.44</v>
      </c>
      <c r="W11" s="89">
        <f>Soja!F10</f>
        <v>3324</v>
      </c>
      <c r="X11" s="79">
        <f t="shared" si="4"/>
        <v>-4.7</v>
      </c>
      <c r="Y11" s="79">
        <f t="shared" si="5"/>
        <v>-4.2</v>
      </c>
      <c r="Z11" s="90"/>
      <c r="AA11" s="268" t="s">
        <v>81</v>
      </c>
      <c r="AB11" s="32">
        <v>607.70000000000005</v>
      </c>
      <c r="AC11" s="32">
        <v>732.9</v>
      </c>
      <c r="AD11" s="271">
        <v>765</v>
      </c>
      <c r="AE11" s="32">
        <v>930.3</v>
      </c>
      <c r="AF11" s="32">
        <v>1094.9000000000001</v>
      </c>
      <c r="AG11" s="32">
        <f>Soja!H10</f>
        <v>1375.1</v>
      </c>
      <c r="AH11" s="32">
        <v>1215.4000000000001</v>
      </c>
      <c r="AI11" s="271">
        <f>Soja!I10</f>
        <v>1768.7</v>
      </c>
      <c r="AJ11" s="271">
        <f t="shared" si="6"/>
        <v>45.5</v>
      </c>
      <c r="AK11" s="271">
        <f t="shared" si="7"/>
        <v>28.6</v>
      </c>
      <c r="AL11" s="271">
        <f t="shared" si="8"/>
        <v>553.29999999999995</v>
      </c>
      <c r="AM11" s="271">
        <f t="shared" si="9"/>
        <v>393.60000000000014</v>
      </c>
      <c r="AN11" s="22"/>
      <c r="AO11" s="22"/>
      <c r="AP11" s="22"/>
      <c r="AQ11" s="22"/>
      <c r="AR11" s="22"/>
    </row>
    <row r="12" spans="1:44" ht="15.6" customHeight="1" x14ac:dyDescent="0.2">
      <c r="A12" s="56" t="s">
        <v>82</v>
      </c>
      <c r="B12" s="9">
        <v>0</v>
      </c>
      <c r="C12" s="9">
        <v>0</v>
      </c>
      <c r="D12" s="79">
        <v>0</v>
      </c>
      <c r="E12" s="9">
        <v>0</v>
      </c>
      <c r="F12" s="9">
        <v>0.5</v>
      </c>
      <c r="G12" s="9">
        <f>Soja!B11</f>
        <v>6.1</v>
      </c>
      <c r="H12" s="9">
        <v>4</v>
      </c>
      <c r="I12" s="79">
        <f>Soja!C11</f>
        <v>7</v>
      </c>
      <c r="J12" s="79">
        <f t="shared" si="0"/>
        <v>75</v>
      </c>
      <c r="K12" s="79">
        <f t="shared" si="1"/>
        <v>14.8</v>
      </c>
      <c r="L12" s="79">
        <f t="shared" si="2"/>
        <v>3</v>
      </c>
      <c r="M12" s="79">
        <f t="shared" si="3"/>
        <v>0.90000000000000036</v>
      </c>
      <c r="N12" s="88"/>
      <c r="O12" s="56" t="s">
        <v>82</v>
      </c>
      <c r="P12" s="24">
        <v>0</v>
      </c>
      <c r="Q12" s="24">
        <v>0</v>
      </c>
      <c r="R12" s="89">
        <v>0</v>
      </c>
      <c r="S12" s="24">
        <v>0</v>
      </c>
      <c r="T12" s="24">
        <v>2938</v>
      </c>
      <c r="U12" s="24">
        <f>Soja!E11</f>
        <v>2688</v>
      </c>
      <c r="V12" s="24">
        <v>2939</v>
      </c>
      <c r="W12" s="89">
        <f>Soja!F11</f>
        <v>3357</v>
      </c>
      <c r="X12" s="79">
        <f t="shared" si="4"/>
        <v>14.2</v>
      </c>
      <c r="Y12" s="79">
        <f t="shared" si="5"/>
        <v>24.9</v>
      </c>
      <c r="Z12" s="90"/>
      <c r="AA12" s="268" t="s">
        <v>82</v>
      </c>
      <c r="AB12" s="32">
        <v>0</v>
      </c>
      <c r="AC12" s="32">
        <v>0</v>
      </c>
      <c r="AD12" s="271">
        <v>0</v>
      </c>
      <c r="AE12" s="32">
        <v>0</v>
      </c>
      <c r="AF12" s="32">
        <v>1.5</v>
      </c>
      <c r="AG12" s="32">
        <f>Soja!H11</f>
        <v>16.399999999999999</v>
      </c>
      <c r="AH12" s="32">
        <v>11.8</v>
      </c>
      <c r="AI12" s="271">
        <f>Soja!I11</f>
        <v>23.5</v>
      </c>
      <c r="AJ12" s="271">
        <f t="shared" si="6"/>
        <v>99.2</v>
      </c>
      <c r="AK12" s="271">
        <f t="shared" si="7"/>
        <v>43.3</v>
      </c>
      <c r="AL12" s="271">
        <f t="shared" si="8"/>
        <v>11.7</v>
      </c>
      <c r="AM12" s="271">
        <f t="shared" si="9"/>
        <v>7.1000000000000014</v>
      </c>
      <c r="AN12" s="22"/>
      <c r="AO12" s="22"/>
      <c r="AP12" s="22"/>
      <c r="AQ12" s="22"/>
      <c r="AR12" s="22"/>
    </row>
    <row r="13" spans="1:44" ht="15.6" customHeight="1" x14ac:dyDescent="0.2">
      <c r="A13" s="56" t="s">
        <v>83</v>
      </c>
      <c r="B13" s="9">
        <v>0</v>
      </c>
      <c r="C13" s="9">
        <v>0</v>
      </c>
      <c r="D13" s="79">
        <v>0</v>
      </c>
      <c r="E13" s="9">
        <v>0</v>
      </c>
      <c r="F13" s="9">
        <v>1.5</v>
      </c>
      <c r="G13" s="9">
        <f>Soja!B12</f>
        <v>4.3</v>
      </c>
      <c r="H13" s="9">
        <v>2</v>
      </c>
      <c r="I13" s="79">
        <f>Soja!C12</f>
        <v>4.5</v>
      </c>
      <c r="J13" s="79">
        <f t="shared" si="0"/>
        <v>125</v>
      </c>
      <c r="K13" s="79">
        <f t="shared" si="1"/>
        <v>4.7</v>
      </c>
      <c r="L13" s="79">
        <f t="shared" si="2"/>
        <v>2.5</v>
      </c>
      <c r="M13" s="79">
        <f t="shared" si="3"/>
        <v>0.20000000000000018</v>
      </c>
      <c r="N13" s="88"/>
      <c r="O13" s="56" t="s">
        <v>83</v>
      </c>
      <c r="P13" s="24">
        <v>0</v>
      </c>
      <c r="Q13" s="24">
        <v>0</v>
      </c>
      <c r="R13" s="89">
        <v>0</v>
      </c>
      <c r="S13" s="24">
        <v>0</v>
      </c>
      <c r="T13" s="24">
        <v>2250</v>
      </c>
      <c r="U13" s="24">
        <f>Soja!E12</f>
        <v>3000</v>
      </c>
      <c r="V13" s="24">
        <v>2300</v>
      </c>
      <c r="W13" s="89">
        <f>Soja!F12</f>
        <v>3000</v>
      </c>
      <c r="X13" s="79">
        <f t="shared" si="4"/>
        <v>30.4</v>
      </c>
      <c r="Y13" s="79">
        <f t="shared" si="5"/>
        <v>0</v>
      </c>
      <c r="Z13" s="90"/>
      <c r="AA13" s="268" t="s">
        <v>83</v>
      </c>
      <c r="AB13" s="32">
        <v>0</v>
      </c>
      <c r="AC13" s="32">
        <v>0</v>
      </c>
      <c r="AD13" s="271">
        <v>0</v>
      </c>
      <c r="AE13" s="32">
        <v>0</v>
      </c>
      <c r="AF13" s="32">
        <v>3.4</v>
      </c>
      <c r="AG13" s="32">
        <f>Soja!H12</f>
        <v>12.9</v>
      </c>
      <c r="AH13" s="32">
        <v>4.5999999999999996</v>
      </c>
      <c r="AI13" s="271">
        <f>Soja!I12</f>
        <v>13.5</v>
      </c>
      <c r="AJ13" s="271">
        <f t="shared" si="6"/>
        <v>193.5</v>
      </c>
      <c r="AK13" s="271">
        <f t="shared" si="7"/>
        <v>4.7</v>
      </c>
      <c r="AL13" s="271">
        <f t="shared" si="8"/>
        <v>8.9</v>
      </c>
      <c r="AM13" s="271">
        <f t="shared" si="9"/>
        <v>0.59999999999999964</v>
      </c>
      <c r="AN13" s="22"/>
      <c r="AO13" s="22"/>
      <c r="AP13" s="22"/>
      <c r="AQ13" s="22"/>
      <c r="AR13" s="22"/>
    </row>
    <row r="14" spans="1:44" ht="15.6" customHeight="1" x14ac:dyDescent="0.2">
      <c r="A14" s="56" t="s">
        <v>84</v>
      </c>
      <c r="B14" s="9">
        <v>0</v>
      </c>
      <c r="C14" s="9">
        <v>0</v>
      </c>
      <c r="D14" s="79">
        <v>0</v>
      </c>
      <c r="E14" s="9">
        <v>18.899999999999999</v>
      </c>
      <c r="F14" s="9">
        <v>20.2</v>
      </c>
      <c r="G14" s="9">
        <f>Soja!B13</f>
        <v>5.3</v>
      </c>
      <c r="H14" s="9">
        <v>20.9</v>
      </c>
      <c r="I14" s="79">
        <f>Soja!C13</f>
        <v>6.5</v>
      </c>
      <c r="J14" s="79">
        <f t="shared" si="0"/>
        <v>-68.900000000000006</v>
      </c>
      <c r="K14" s="79">
        <f t="shared" si="1"/>
        <v>22.6</v>
      </c>
      <c r="L14" s="79">
        <f t="shared" si="2"/>
        <v>-14.399999999999999</v>
      </c>
      <c r="M14" s="79">
        <f t="shared" si="3"/>
        <v>1.2000000000000002</v>
      </c>
      <c r="N14" s="88"/>
      <c r="O14" s="56" t="s">
        <v>84</v>
      </c>
      <c r="P14" s="24">
        <v>0</v>
      </c>
      <c r="Q14" s="24">
        <v>0</v>
      </c>
      <c r="R14" s="89">
        <v>0</v>
      </c>
      <c r="S14" s="24">
        <v>2878</v>
      </c>
      <c r="T14" s="24">
        <v>2884</v>
      </c>
      <c r="U14" s="24">
        <f>Soja!E13</f>
        <v>2420</v>
      </c>
      <c r="V14" s="24">
        <v>2837</v>
      </c>
      <c r="W14" s="89">
        <f>Soja!F13</f>
        <v>2650</v>
      </c>
      <c r="X14" s="79">
        <f t="shared" si="4"/>
        <v>-6.6</v>
      </c>
      <c r="Y14" s="79">
        <f t="shared" si="5"/>
        <v>9.5</v>
      </c>
      <c r="Z14" s="90"/>
      <c r="AA14" s="268" t="s">
        <v>84</v>
      </c>
      <c r="AB14" s="32">
        <v>0</v>
      </c>
      <c r="AC14" s="32">
        <v>0</v>
      </c>
      <c r="AD14" s="271">
        <v>0</v>
      </c>
      <c r="AE14" s="32">
        <v>54.4</v>
      </c>
      <c r="AF14" s="32">
        <v>58.3</v>
      </c>
      <c r="AG14" s="32">
        <f>Soja!H13</f>
        <v>12.8</v>
      </c>
      <c r="AH14" s="32">
        <v>59.3</v>
      </c>
      <c r="AI14" s="271">
        <f>Soja!I13</f>
        <v>17.2</v>
      </c>
      <c r="AJ14" s="271">
        <f t="shared" si="6"/>
        <v>-71</v>
      </c>
      <c r="AK14" s="271">
        <f t="shared" si="7"/>
        <v>34.4</v>
      </c>
      <c r="AL14" s="271">
        <f t="shared" si="8"/>
        <v>-42.099999999999994</v>
      </c>
      <c r="AM14" s="271">
        <f t="shared" si="9"/>
        <v>4.3999999999999986</v>
      </c>
      <c r="AN14" s="22"/>
      <c r="AO14" s="22"/>
      <c r="AP14" s="22"/>
      <c r="AQ14" s="22"/>
      <c r="AR14" s="22"/>
    </row>
    <row r="15" spans="1:44" ht="15.6" customHeight="1" x14ac:dyDescent="0.2">
      <c r="A15" s="56" t="s">
        <v>85</v>
      </c>
      <c r="B15" s="9">
        <v>221.4</v>
      </c>
      <c r="C15" s="9">
        <v>336.3</v>
      </c>
      <c r="D15" s="79">
        <v>428.9</v>
      </c>
      <c r="E15" s="9">
        <v>500.1</v>
      </c>
      <c r="F15" s="9">
        <v>549.6</v>
      </c>
      <c r="G15" s="9">
        <f>Soja!B14</f>
        <v>731.9</v>
      </c>
      <c r="H15" s="9">
        <v>623.20000000000005</v>
      </c>
      <c r="I15" s="79">
        <f>Soja!C14</f>
        <v>828.5</v>
      </c>
      <c r="J15" s="79">
        <f t="shared" si="0"/>
        <v>32.9</v>
      </c>
      <c r="K15" s="79">
        <f t="shared" si="1"/>
        <v>13.2</v>
      </c>
      <c r="L15" s="79">
        <f t="shared" si="2"/>
        <v>205.29999999999995</v>
      </c>
      <c r="M15" s="79">
        <f t="shared" si="3"/>
        <v>96.600000000000023</v>
      </c>
      <c r="N15" s="88"/>
      <c r="O15" s="56" t="s">
        <v>85</v>
      </c>
      <c r="P15" s="24">
        <v>3020</v>
      </c>
      <c r="Q15" s="24">
        <v>3024</v>
      </c>
      <c r="R15" s="89">
        <v>3003</v>
      </c>
      <c r="S15" s="24">
        <v>3270</v>
      </c>
      <c r="T15" s="24">
        <v>2785</v>
      </c>
      <c r="U15" s="24">
        <f>Soja!E14</f>
        <v>3048</v>
      </c>
      <c r="V15" s="24">
        <v>3132.1860000000001</v>
      </c>
      <c r="W15" s="89">
        <f>Soja!F14</f>
        <v>3013</v>
      </c>
      <c r="X15" s="79">
        <f t="shared" si="4"/>
        <v>-3.8</v>
      </c>
      <c r="Y15" s="79">
        <f t="shared" si="5"/>
        <v>-1.1000000000000001</v>
      </c>
      <c r="Z15" s="90"/>
      <c r="AA15" s="268" t="s">
        <v>85</v>
      </c>
      <c r="AB15" s="32">
        <v>668.6</v>
      </c>
      <c r="AC15" s="32">
        <v>1017</v>
      </c>
      <c r="AD15" s="271">
        <v>1288</v>
      </c>
      <c r="AE15" s="32">
        <v>1635.3</v>
      </c>
      <c r="AF15" s="32">
        <v>1530.6</v>
      </c>
      <c r="AG15" s="32">
        <f>Soja!H14</f>
        <v>2230.8000000000002</v>
      </c>
      <c r="AH15" s="32">
        <v>1952</v>
      </c>
      <c r="AI15" s="271">
        <f>Soja!I14</f>
        <v>2496.3000000000002</v>
      </c>
      <c r="AJ15" s="271">
        <f t="shared" si="6"/>
        <v>27.9</v>
      </c>
      <c r="AK15" s="271">
        <f t="shared" si="7"/>
        <v>11.9</v>
      </c>
      <c r="AL15" s="271">
        <f t="shared" si="8"/>
        <v>544.30000000000018</v>
      </c>
      <c r="AM15" s="271">
        <f t="shared" si="9"/>
        <v>265.5</v>
      </c>
      <c r="AN15" s="22"/>
      <c r="AO15" s="22"/>
      <c r="AP15" s="22"/>
      <c r="AQ15" s="22"/>
      <c r="AR15" s="22"/>
    </row>
    <row r="16" spans="1:44" ht="15.6" customHeight="1" x14ac:dyDescent="0.2">
      <c r="A16" s="56" t="s">
        <v>86</v>
      </c>
      <c r="B16" s="9">
        <v>748.4</v>
      </c>
      <c r="C16" s="9">
        <v>849.6</v>
      </c>
      <c r="D16" s="79">
        <v>870.8</v>
      </c>
      <c r="E16" s="9">
        <v>964</v>
      </c>
      <c r="F16" s="9">
        <v>988.1</v>
      </c>
      <c r="G16" s="9">
        <f>Soja!B15</f>
        <v>1119</v>
      </c>
      <c r="H16" s="9">
        <v>1100.5999999999999</v>
      </c>
      <c r="I16" s="79">
        <f>Soja!C15</f>
        <v>1138</v>
      </c>
      <c r="J16" s="79">
        <f t="shared" si="0"/>
        <v>3.4</v>
      </c>
      <c r="K16" s="79">
        <f t="shared" si="1"/>
        <v>1.7</v>
      </c>
      <c r="L16" s="79">
        <f t="shared" si="2"/>
        <v>37.400000000000091</v>
      </c>
      <c r="M16" s="79">
        <f t="shared" si="3"/>
        <v>19</v>
      </c>
      <c r="N16" s="91"/>
      <c r="O16" s="56" t="s">
        <v>86</v>
      </c>
      <c r="P16" s="24">
        <v>2751</v>
      </c>
      <c r="Q16" s="24">
        <v>2914</v>
      </c>
      <c r="R16" s="89">
        <v>1937</v>
      </c>
      <c r="S16" s="24">
        <v>2932</v>
      </c>
      <c r="T16" s="24">
        <v>3135</v>
      </c>
      <c r="U16" s="24">
        <f>Soja!E15</f>
        <v>3151</v>
      </c>
      <c r="V16" s="24">
        <v>3244.3470000000002</v>
      </c>
      <c r="W16" s="89">
        <f>Soja!F15</f>
        <v>3411</v>
      </c>
      <c r="X16" s="79">
        <f t="shared" si="4"/>
        <v>5.0999999999999996</v>
      </c>
      <c r="Y16" s="79">
        <f t="shared" si="5"/>
        <v>8.3000000000000007</v>
      </c>
      <c r="Z16" s="90"/>
      <c r="AA16" s="268" t="s">
        <v>86</v>
      </c>
      <c r="AB16" s="32">
        <v>2058.8000000000002</v>
      </c>
      <c r="AC16" s="32">
        <v>2475.6999999999998</v>
      </c>
      <c r="AD16" s="271">
        <v>1686.7</v>
      </c>
      <c r="AE16" s="32">
        <v>2826.4</v>
      </c>
      <c r="AF16" s="32">
        <v>3097.7</v>
      </c>
      <c r="AG16" s="32">
        <f>Soja!H15</f>
        <v>3526</v>
      </c>
      <c r="AH16" s="32">
        <v>3570.7</v>
      </c>
      <c r="AI16" s="271">
        <f>Soja!I15</f>
        <v>3881.7</v>
      </c>
      <c r="AJ16" s="271">
        <f t="shared" si="6"/>
        <v>8.6999999999999993</v>
      </c>
      <c r="AK16" s="271">
        <f t="shared" si="7"/>
        <v>10.1</v>
      </c>
      <c r="AL16" s="271">
        <f t="shared" si="8"/>
        <v>311</v>
      </c>
      <c r="AM16" s="271">
        <f t="shared" si="9"/>
        <v>355.69999999999982</v>
      </c>
      <c r="AN16" s="22"/>
      <c r="AO16" s="22"/>
      <c r="AP16" s="22"/>
      <c r="AQ16" s="22"/>
      <c r="AR16" s="22"/>
    </row>
    <row r="17" spans="1:44" ht="15.6" customHeight="1" x14ac:dyDescent="0.2">
      <c r="A17" s="100" t="s">
        <v>87</v>
      </c>
      <c r="B17" s="101">
        <v>2602.1999999999998</v>
      </c>
      <c r="C17" s="101">
        <v>2845.3</v>
      </c>
      <c r="D17" s="101">
        <v>2878.2</v>
      </c>
      <c r="E17" s="101">
        <v>3095.8</v>
      </c>
      <c r="F17" s="101">
        <v>3263.5</v>
      </c>
      <c r="G17" s="101">
        <f>Soja!B16</f>
        <v>3544.3</v>
      </c>
      <c r="H17" s="101">
        <v>3480.4</v>
      </c>
      <c r="I17" s="101">
        <f>Soja!C16</f>
        <v>3792.5</v>
      </c>
      <c r="J17" s="101">
        <f t="shared" si="0"/>
        <v>9</v>
      </c>
      <c r="K17" s="101">
        <f t="shared" si="1"/>
        <v>7</v>
      </c>
      <c r="L17" s="101">
        <f t="shared" si="2"/>
        <v>312.09999999999991</v>
      </c>
      <c r="M17" s="101">
        <f t="shared" si="3"/>
        <v>248.19999999999982</v>
      </c>
      <c r="N17" s="87"/>
      <c r="O17" s="100" t="s">
        <v>87</v>
      </c>
      <c r="P17" s="102">
        <v>2544.3520870000002</v>
      </c>
      <c r="Q17" s="102">
        <v>2841.224827</v>
      </c>
      <c r="R17" s="102">
        <v>1774.401605</v>
      </c>
      <c r="S17" s="102">
        <v>3115.4296789999999</v>
      </c>
      <c r="T17" s="102">
        <v>3631.3105559999999</v>
      </c>
      <c r="U17" s="102">
        <f>Soja!E16</f>
        <v>3626.15588409559</v>
      </c>
      <c r="V17" s="102">
        <v>3530.8298089999998</v>
      </c>
      <c r="W17" s="102">
        <f>Soja!F16</f>
        <v>3679.2697692814763</v>
      </c>
      <c r="X17" s="101">
        <f t="shared" si="4"/>
        <v>4.2</v>
      </c>
      <c r="Y17" s="101">
        <f t="shared" si="5"/>
        <v>1.5</v>
      </c>
      <c r="Z17" s="87"/>
      <c r="AA17" s="98" t="s">
        <v>87</v>
      </c>
      <c r="AB17" s="63">
        <v>6620.9</v>
      </c>
      <c r="AC17" s="63">
        <v>8084.1</v>
      </c>
      <c r="AD17" s="63">
        <v>5107.1000000000004</v>
      </c>
      <c r="AE17" s="63">
        <v>9644.7000000000007</v>
      </c>
      <c r="AF17" s="63">
        <v>11850.7</v>
      </c>
      <c r="AG17" s="63">
        <f>Soja!H16</f>
        <v>12852.2</v>
      </c>
      <c r="AH17" s="63">
        <v>12288.6</v>
      </c>
      <c r="AI17" s="63">
        <f>Soja!I16</f>
        <v>13953.599999999999</v>
      </c>
      <c r="AJ17" s="63">
        <f t="shared" si="6"/>
        <v>13.5</v>
      </c>
      <c r="AK17" s="63">
        <f t="shared" si="7"/>
        <v>8.6</v>
      </c>
      <c r="AL17" s="63">
        <f t="shared" si="8"/>
        <v>1664.9999999999982</v>
      </c>
      <c r="AM17" s="63">
        <f t="shared" si="9"/>
        <v>1101.3999999999978</v>
      </c>
      <c r="AN17" s="22"/>
      <c r="AO17" s="22"/>
      <c r="AP17" s="22"/>
      <c r="AQ17" s="22"/>
      <c r="AR17" s="22"/>
    </row>
    <row r="18" spans="1:44" ht="15.6" customHeight="1" x14ac:dyDescent="0.2">
      <c r="A18" s="56" t="s">
        <v>88</v>
      </c>
      <c r="B18" s="9">
        <v>662.2</v>
      </c>
      <c r="C18" s="9">
        <v>749.6</v>
      </c>
      <c r="D18" s="79">
        <v>786.3</v>
      </c>
      <c r="E18" s="9">
        <v>821.7</v>
      </c>
      <c r="F18" s="9">
        <v>951.5</v>
      </c>
      <c r="G18" s="9">
        <f>Soja!B17</f>
        <v>1005.7</v>
      </c>
      <c r="H18" s="9">
        <v>1000.8</v>
      </c>
      <c r="I18" s="79">
        <f>Soja!C17</f>
        <v>1117.3</v>
      </c>
      <c r="J18" s="79">
        <f t="shared" si="0"/>
        <v>11.6</v>
      </c>
      <c r="K18" s="79">
        <f t="shared" si="1"/>
        <v>11.1</v>
      </c>
      <c r="L18" s="79">
        <f t="shared" si="2"/>
        <v>116.5</v>
      </c>
      <c r="M18" s="79">
        <f t="shared" si="3"/>
        <v>111.59999999999991</v>
      </c>
      <c r="N18" s="91"/>
      <c r="O18" s="56" t="s">
        <v>88</v>
      </c>
      <c r="P18" s="24">
        <v>2754</v>
      </c>
      <c r="Q18" s="24">
        <v>2761</v>
      </c>
      <c r="R18" s="89">
        <v>1590</v>
      </c>
      <c r="S18" s="24">
        <v>3010</v>
      </c>
      <c r="T18" s="24">
        <v>3125</v>
      </c>
      <c r="U18" s="24">
        <f>Soja!E17</f>
        <v>3267</v>
      </c>
      <c r="V18" s="24">
        <v>3163.2170000000001</v>
      </c>
      <c r="W18" s="89">
        <f>Soja!F17</f>
        <v>3334</v>
      </c>
      <c r="X18" s="79">
        <f t="shared" si="4"/>
        <v>5.4</v>
      </c>
      <c r="Y18" s="79">
        <f t="shared" si="5"/>
        <v>2.1</v>
      </c>
      <c r="Z18" s="90"/>
      <c r="AA18" s="268" t="s">
        <v>88</v>
      </c>
      <c r="AB18" s="32">
        <v>1823.7</v>
      </c>
      <c r="AC18" s="32">
        <v>2069.6</v>
      </c>
      <c r="AD18" s="271">
        <v>1250.2</v>
      </c>
      <c r="AE18" s="32">
        <v>2473.3000000000002</v>
      </c>
      <c r="AF18" s="32">
        <v>2973.4</v>
      </c>
      <c r="AG18" s="32">
        <f>Soja!H17</f>
        <v>3285.6</v>
      </c>
      <c r="AH18" s="32">
        <v>3165.7</v>
      </c>
      <c r="AI18" s="271">
        <f>Soja!I17</f>
        <v>3725.1</v>
      </c>
      <c r="AJ18" s="271">
        <f t="shared" si="6"/>
        <v>17.7</v>
      </c>
      <c r="AK18" s="271">
        <f t="shared" si="7"/>
        <v>13.4</v>
      </c>
      <c r="AL18" s="271">
        <f t="shared" si="8"/>
        <v>559.40000000000009</v>
      </c>
      <c r="AM18" s="271">
        <f t="shared" si="9"/>
        <v>439.5</v>
      </c>
      <c r="AN18" s="22"/>
      <c r="AO18" s="22"/>
      <c r="AP18" s="22"/>
      <c r="AQ18" s="22"/>
      <c r="AR18" s="22"/>
    </row>
    <row r="19" spans="1:44" ht="15.6" customHeight="1" x14ac:dyDescent="0.2">
      <c r="A19" s="56" t="s">
        <v>89</v>
      </c>
      <c r="B19" s="9">
        <v>627.29999999999995</v>
      </c>
      <c r="C19" s="9">
        <v>673.7</v>
      </c>
      <c r="D19" s="79">
        <v>565</v>
      </c>
      <c r="E19" s="9">
        <v>693.8</v>
      </c>
      <c r="F19" s="9">
        <v>710.5</v>
      </c>
      <c r="G19" s="9">
        <f>Soja!B18</f>
        <v>834.8</v>
      </c>
      <c r="H19" s="9">
        <v>798.4</v>
      </c>
      <c r="I19" s="79">
        <f>Soja!C18</f>
        <v>893.2</v>
      </c>
      <c r="J19" s="79">
        <f t="shared" si="0"/>
        <v>11.9</v>
      </c>
      <c r="K19" s="79">
        <f t="shared" si="1"/>
        <v>7</v>
      </c>
      <c r="L19" s="79">
        <f t="shared" si="2"/>
        <v>94.800000000000068</v>
      </c>
      <c r="M19" s="79">
        <f t="shared" si="3"/>
        <v>58.400000000000091</v>
      </c>
      <c r="N19" s="91"/>
      <c r="O19" s="56" t="s">
        <v>89</v>
      </c>
      <c r="P19" s="24">
        <v>2374</v>
      </c>
      <c r="Q19" s="24">
        <v>2722</v>
      </c>
      <c r="R19" s="89">
        <v>1143</v>
      </c>
      <c r="S19" s="24">
        <v>2952</v>
      </c>
      <c r="T19" s="24">
        <v>3573</v>
      </c>
      <c r="U19" s="24">
        <f>Soja!E18</f>
        <v>3258</v>
      </c>
      <c r="V19" s="24">
        <v>3386.5039999999999</v>
      </c>
      <c r="W19" s="89">
        <f>Soja!F18</f>
        <v>3672</v>
      </c>
      <c r="X19" s="79">
        <f t="shared" si="4"/>
        <v>8.4</v>
      </c>
      <c r="Y19" s="79">
        <f t="shared" si="5"/>
        <v>12.7</v>
      </c>
      <c r="Z19" s="90"/>
      <c r="AA19" s="268" t="s">
        <v>89</v>
      </c>
      <c r="AB19" s="32">
        <v>1489.2</v>
      </c>
      <c r="AC19" s="32">
        <v>1833.8</v>
      </c>
      <c r="AD19" s="271">
        <v>645.79999999999995</v>
      </c>
      <c r="AE19" s="32">
        <v>2048.1</v>
      </c>
      <c r="AF19" s="32">
        <v>2538.6</v>
      </c>
      <c r="AG19" s="32">
        <f>Soja!H18</f>
        <v>2719.8</v>
      </c>
      <c r="AH19" s="32">
        <v>2703.8</v>
      </c>
      <c r="AI19" s="271">
        <f>Soja!I18</f>
        <v>3279.8</v>
      </c>
      <c r="AJ19" s="271">
        <f t="shared" si="6"/>
        <v>21.3</v>
      </c>
      <c r="AK19" s="271">
        <f t="shared" si="7"/>
        <v>20.6</v>
      </c>
      <c r="AL19" s="271">
        <f t="shared" si="8"/>
        <v>576</v>
      </c>
      <c r="AM19" s="271">
        <f t="shared" si="9"/>
        <v>560</v>
      </c>
      <c r="AN19" s="22"/>
      <c r="AO19" s="22"/>
      <c r="AP19" s="22"/>
      <c r="AQ19" s="22"/>
      <c r="AR19" s="22"/>
    </row>
    <row r="20" spans="1:44" ht="15.6" hidden="1" customHeight="1" x14ac:dyDescent="0.2">
      <c r="A20" s="56" t="s">
        <v>90</v>
      </c>
      <c r="B20" s="9">
        <v>0</v>
      </c>
      <c r="C20" s="9">
        <v>0</v>
      </c>
      <c r="D20" s="79">
        <v>0</v>
      </c>
      <c r="E20" s="9">
        <v>0</v>
      </c>
      <c r="F20" s="9">
        <v>0</v>
      </c>
      <c r="G20" s="9">
        <f>Soja!B19</f>
        <v>0</v>
      </c>
      <c r="H20" s="9">
        <v>0</v>
      </c>
      <c r="I20" s="79">
        <f>Soja!C19</f>
        <v>0</v>
      </c>
      <c r="J20" s="79">
        <f t="shared" si="0"/>
        <v>0</v>
      </c>
      <c r="K20" s="79">
        <f t="shared" si="1"/>
        <v>0</v>
      </c>
      <c r="L20" s="79">
        <f t="shared" si="2"/>
        <v>0</v>
      </c>
      <c r="M20" s="79">
        <f t="shared" si="3"/>
        <v>0</v>
      </c>
      <c r="N20" s="91"/>
      <c r="O20" s="56" t="s">
        <v>90</v>
      </c>
      <c r="P20" s="24">
        <v>0</v>
      </c>
      <c r="Q20" s="24">
        <v>0</v>
      </c>
      <c r="R20" s="89">
        <v>0</v>
      </c>
      <c r="S20" s="24">
        <v>0</v>
      </c>
      <c r="T20" s="24">
        <v>0</v>
      </c>
      <c r="U20" s="24">
        <f>Soja!E19</f>
        <v>0</v>
      </c>
      <c r="V20" s="24">
        <v>0</v>
      </c>
      <c r="W20" s="89">
        <f>Soja!F19</f>
        <v>0</v>
      </c>
      <c r="X20" s="79">
        <f t="shared" si="4"/>
        <v>0</v>
      </c>
      <c r="Y20" s="79">
        <f t="shared" si="5"/>
        <v>0</v>
      </c>
      <c r="Z20" s="90"/>
      <c r="AA20" s="268" t="s">
        <v>90</v>
      </c>
      <c r="AB20" s="32">
        <v>0</v>
      </c>
      <c r="AC20" s="32">
        <v>0</v>
      </c>
      <c r="AD20" s="271">
        <v>0</v>
      </c>
      <c r="AE20" s="32">
        <v>0</v>
      </c>
      <c r="AF20" s="32">
        <v>0</v>
      </c>
      <c r="AG20" s="32">
        <f>Soja!H19</f>
        <v>0</v>
      </c>
      <c r="AH20" s="32">
        <v>0</v>
      </c>
      <c r="AI20" s="271">
        <f>Soja!I19</f>
        <v>0</v>
      </c>
      <c r="AJ20" s="271">
        <f t="shared" si="6"/>
        <v>0</v>
      </c>
      <c r="AK20" s="271">
        <f t="shared" si="7"/>
        <v>0</v>
      </c>
      <c r="AL20" s="271">
        <f t="shared" si="8"/>
        <v>0</v>
      </c>
      <c r="AM20" s="271">
        <f t="shared" si="9"/>
        <v>0</v>
      </c>
      <c r="AN20" s="22"/>
      <c r="AO20" s="22"/>
      <c r="AP20" s="22"/>
      <c r="AQ20" s="22"/>
      <c r="AR20" s="22"/>
    </row>
    <row r="21" spans="1:44" ht="15.6" hidden="1" customHeight="1" x14ac:dyDescent="0.2">
      <c r="A21" s="56" t="s">
        <v>91</v>
      </c>
      <c r="B21" s="9">
        <v>0</v>
      </c>
      <c r="C21" s="9">
        <v>0</v>
      </c>
      <c r="D21" s="79">
        <v>0</v>
      </c>
      <c r="E21" s="9">
        <v>0</v>
      </c>
      <c r="F21" s="9">
        <v>0</v>
      </c>
      <c r="G21" s="9">
        <f>Soja!B20</f>
        <v>0</v>
      </c>
      <c r="H21" s="9">
        <v>0</v>
      </c>
      <c r="I21" s="79">
        <f>Soja!C20</f>
        <v>0</v>
      </c>
      <c r="J21" s="79">
        <f t="shared" si="0"/>
        <v>0</v>
      </c>
      <c r="K21" s="79">
        <f t="shared" si="1"/>
        <v>0</v>
      </c>
      <c r="L21" s="79">
        <f t="shared" si="2"/>
        <v>0</v>
      </c>
      <c r="M21" s="79">
        <f t="shared" si="3"/>
        <v>0</v>
      </c>
      <c r="N21" s="91"/>
      <c r="O21" s="56" t="s">
        <v>91</v>
      </c>
      <c r="P21" s="24">
        <v>0</v>
      </c>
      <c r="Q21" s="24">
        <v>0</v>
      </c>
      <c r="R21" s="89">
        <v>0</v>
      </c>
      <c r="S21" s="24">
        <v>0</v>
      </c>
      <c r="T21" s="24">
        <v>0</v>
      </c>
      <c r="U21" s="24">
        <f>Soja!E20</f>
        <v>0</v>
      </c>
      <c r="V21" s="24">
        <v>0</v>
      </c>
      <c r="W21" s="89">
        <f>Soja!F20</f>
        <v>0</v>
      </c>
      <c r="X21" s="79">
        <f t="shared" si="4"/>
        <v>0</v>
      </c>
      <c r="Y21" s="79">
        <f t="shared" si="5"/>
        <v>0</v>
      </c>
      <c r="Z21" s="90"/>
      <c r="AA21" s="268" t="s">
        <v>91</v>
      </c>
      <c r="AB21" s="32">
        <v>0</v>
      </c>
      <c r="AC21" s="32">
        <v>0</v>
      </c>
      <c r="AD21" s="271">
        <v>0</v>
      </c>
      <c r="AE21" s="32">
        <v>0</v>
      </c>
      <c r="AF21" s="32">
        <v>0</v>
      </c>
      <c r="AG21" s="32">
        <f>Soja!H20</f>
        <v>0</v>
      </c>
      <c r="AH21" s="32">
        <v>0</v>
      </c>
      <c r="AI21" s="271">
        <f>Soja!I20</f>
        <v>0</v>
      </c>
      <c r="AJ21" s="271">
        <f t="shared" si="6"/>
        <v>0</v>
      </c>
      <c r="AK21" s="271">
        <f t="shared" si="7"/>
        <v>0</v>
      </c>
      <c r="AL21" s="271">
        <f t="shared" si="8"/>
        <v>0</v>
      </c>
      <c r="AM21" s="271">
        <f t="shared" si="9"/>
        <v>0</v>
      </c>
      <c r="AN21" s="22"/>
      <c r="AO21" s="22"/>
      <c r="AP21" s="22"/>
      <c r="AQ21" s="22"/>
      <c r="AR21" s="22"/>
    </row>
    <row r="22" spans="1:44" ht="15.6" hidden="1" customHeight="1" x14ac:dyDescent="0.2">
      <c r="A22" s="56" t="s">
        <v>92</v>
      </c>
      <c r="B22" s="9">
        <v>0</v>
      </c>
      <c r="C22" s="9">
        <v>0</v>
      </c>
      <c r="D22" s="79">
        <v>0</v>
      </c>
      <c r="E22" s="9">
        <v>0</v>
      </c>
      <c r="F22" s="9">
        <v>0</v>
      </c>
      <c r="G22" s="9">
        <f>Soja!B21</f>
        <v>0</v>
      </c>
      <c r="H22" s="9">
        <v>0</v>
      </c>
      <c r="I22" s="79">
        <f>Soja!C21</f>
        <v>0</v>
      </c>
      <c r="J22" s="79">
        <f t="shared" si="0"/>
        <v>0</v>
      </c>
      <c r="K22" s="79">
        <f t="shared" si="1"/>
        <v>0</v>
      </c>
      <c r="L22" s="79">
        <f t="shared" si="2"/>
        <v>0</v>
      </c>
      <c r="M22" s="79">
        <f t="shared" si="3"/>
        <v>0</v>
      </c>
      <c r="N22" s="91"/>
      <c r="O22" s="56" t="s">
        <v>92</v>
      </c>
      <c r="P22" s="24">
        <v>0</v>
      </c>
      <c r="Q22" s="24">
        <v>0</v>
      </c>
      <c r="R22" s="89">
        <v>0</v>
      </c>
      <c r="S22" s="24">
        <v>0</v>
      </c>
      <c r="T22" s="24">
        <v>0</v>
      </c>
      <c r="U22" s="24">
        <f>Soja!E21</f>
        <v>0</v>
      </c>
      <c r="V22" s="24">
        <v>0</v>
      </c>
      <c r="W22" s="89">
        <f>Soja!F21</f>
        <v>0</v>
      </c>
      <c r="X22" s="79">
        <f t="shared" si="4"/>
        <v>0</v>
      </c>
      <c r="Y22" s="79">
        <f t="shared" si="5"/>
        <v>0</v>
      </c>
      <c r="Z22" s="90"/>
      <c r="AA22" s="268" t="s">
        <v>92</v>
      </c>
      <c r="AB22" s="32">
        <v>0</v>
      </c>
      <c r="AC22" s="32">
        <v>0</v>
      </c>
      <c r="AD22" s="271">
        <v>0</v>
      </c>
      <c r="AE22" s="32">
        <v>0</v>
      </c>
      <c r="AF22" s="32">
        <v>0</v>
      </c>
      <c r="AG22" s="32">
        <f>Soja!H21</f>
        <v>0</v>
      </c>
      <c r="AH22" s="32">
        <v>0</v>
      </c>
      <c r="AI22" s="271">
        <f>Soja!I21</f>
        <v>0</v>
      </c>
      <c r="AJ22" s="271">
        <f t="shared" si="6"/>
        <v>0</v>
      </c>
      <c r="AK22" s="271">
        <f t="shared" si="7"/>
        <v>0</v>
      </c>
      <c r="AL22" s="271">
        <f t="shared" si="8"/>
        <v>0</v>
      </c>
      <c r="AM22" s="271">
        <f t="shared" si="9"/>
        <v>0</v>
      </c>
      <c r="AN22" s="22"/>
      <c r="AO22" s="22"/>
      <c r="AP22" s="22"/>
      <c r="AQ22" s="22"/>
      <c r="AR22" s="22"/>
    </row>
    <row r="23" spans="1:44" ht="15.6" hidden="1" customHeight="1" x14ac:dyDescent="0.2">
      <c r="A23" s="56" t="s">
        <v>93</v>
      </c>
      <c r="B23" s="9">
        <v>0</v>
      </c>
      <c r="C23" s="9">
        <v>0</v>
      </c>
      <c r="D23" s="79">
        <v>0</v>
      </c>
      <c r="E23" s="9">
        <v>0</v>
      </c>
      <c r="F23" s="9">
        <v>0</v>
      </c>
      <c r="G23" s="9">
        <f>Soja!B22</f>
        <v>0</v>
      </c>
      <c r="H23" s="9">
        <v>0</v>
      </c>
      <c r="I23" s="79">
        <f>Soja!C22</f>
        <v>0</v>
      </c>
      <c r="J23" s="79">
        <f t="shared" si="0"/>
        <v>0</v>
      </c>
      <c r="K23" s="79">
        <f t="shared" si="1"/>
        <v>0</v>
      </c>
      <c r="L23" s="79">
        <f t="shared" si="2"/>
        <v>0</v>
      </c>
      <c r="M23" s="79">
        <f t="shared" si="3"/>
        <v>0</v>
      </c>
      <c r="N23" s="91"/>
      <c r="O23" s="56" t="s">
        <v>93</v>
      </c>
      <c r="P23" s="24">
        <v>0</v>
      </c>
      <c r="Q23" s="24">
        <v>0</v>
      </c>
      <c r="R23" s="89">
        <v>0</v>
      </c>
      <c r="S23" s="24">
        <v>0</v>
      </c>
      <c r="T23" s="24">
        <v>0</v>
      </c>
      <c r="U23" s="24">
        <f>Soja!E22</f>
        <v>0</v>
      </c>
      <c r="V23" s="24">
        <v>0</v>
      </c>
      <c r="W23" s="89">
        <f>Soja!F22</f>
        <v>0</v>
      </c>
      <c r="X23" s="79">
        <f t="shared" si="4"/>
        <v>0</v>
      </c>
      <c r="Y23" s="79">
        <f t="shared" si="5"/>
        <v>0</v>
      </c>
      <c r="Z23" s="90"/>
      <c r="AA23" s="268" t="s">
        <v>93</v>
      </c>
      <c r="AB23" s="32">
        <v>0</v>
      </c>
      <c r="AC23" s="32">
        <v>0</v>
      </c>
      <c r="AD23" s="271">
        <v>0</v>
      </c>
      <c r="AE23" s="32">
        <v>0</v>
      </c>
      <c r="AF23" s="32">
        <v>0</v>
      </c>
      <c r="AG23" s="32">
        <f>Soja!H22</f>
        <v>0</v>
      </c>
      <c r="AH23" s="32">
        <v>0</v>
      </c>
      <c r="AI23" s="271">
        <f>Soja!I22</f>
        <v>0</v>
      </c>
      <c r="AJ23" s="271">
        <f t="shared" si="6"/>
        <v>0</v>
      </c>
      <c r="AK23" s="271">
        <f t="shared" si="7"/>
        <v>0</v>
      </c>
      <c r="AL23" s="271">
        <f t="shared" si="8"/>
        <v>0</v>
      </c>
      <c r="AM23" s="271">
        <f t="shared" si="9"/>
        <v>0</v>
      </c>
      <c r="AN23" s="22"/>
      <c r="AO23" s="22"/>
      <c r="AP23" s="22"/>
      <c r="AQ23" s="22"/>
      <c r="AR23" s="22"/>
    </row>
    <row r="24" spans="1:44" ht="15.6" customHeight="1" x14ac:dyDescent="0.2">
      <c r="A24" s="56" t="s">
        <v>94</v>
      </c>
      <c r="B24" s="9">
        <v>0</v>
      </c>
      <c r="C24" s="9">
        <v>0</v>
      </c>
      <c r="D24" s="79">
        <v>0</v>
      </c>
      <c r="E24" s="9">
        <v>0</v>
      </c>
      <c r="F24" s="9">
        <v>2.2000000000000002</v>
      </c>
      <c r="G24" s="9">
        <f>Soja!B23</f>
        <v>2.8</v>
      </c>
      <c r="H24" s="9">
        <v>1.3</v>
      </c>
      <c r="I24" s="79">
        <f>Soja!C23</f>
        <v>2.8</v>
      </c>
      <c r="J24" s="79">
        <f t="shared" si="0"/>
        <v>115.4</v>
      </c>
      <c r="K24" s="79">
        <f t="shared" si="1"/>
        <v>0</v>
      </c>
      <c r="L24" s="79">
        <f t="shared" si="2"/>
        <v>1.4999999999999998</v>
      </c>
      <c r="M24" s="79">
        <f t="shared" si="3"/>
        <v>0</v>
      </c>
      <c r="N24" s="91"/>
      <c r="O24" s="56" t="s">
        <v>94</v>
      </c>
      <c r="P24" s="24">
        <v>0</v>
      </c>
      <c r="Q24" s="24">
        <v>0</v>
      </c>
      <c r="R24" s="89">
        <v>0</v>
      </c>
      <c r="S24" s="24">
        <v>0</v>
      </c>
      <c r="T24" s="24">
        <v>2500</v>
      </c>
      <c r="U24" s="24">
        <f>Soja!E23</f>
        <v>3130</v>
      </c>
      <c r="V24" s="24">
        <v>2792</v>
      </c>
      <c r="W24" s="89">
        <f>Soja!F23</f>
        <v>3515</v>
      </c>
      <c r="X24" s="79">
        <f t="shared" si="4"/>
        <v>25.9</v>
      </c>
      <c r="Y24" s="79">
        <f t="shared" si="5"/>
        <v>12.3</v>
      </c>
      <c r="Z24" s="90"/>
      <c r="AA24" s="268" t="s">
        <v>94</v>
      </c>
      <c r="AB24" s="32">
        <v>0</v>
      </c>
      <c r="AC24" s="32">
        <v>0</v>
      </c>
      <c r="AD24" s="271">
        <v>0</v>
      </c>
      <c r="AE24" s="32">
        <v>0</v>
      </c>
      <c r="AF24" s="32">
        <v>5.5</v>
      </c>
      <c r="AG24" s="32">
        <f>Soja!H23</f>
        <v>8.8000000000000007</v>
      </c>
      <c r="AH24" s="32">
        <v>3.6</v>
      </c>
      <c r="AI24" s="271">
        <f>Soja!I23</f>
        <v>9.8000000000000007</v>
      </c>
      <c r="AJ24" s="271">
        <f t="shared" si="6"/>
        <v>172.2</v>
      </c>
      <c r="AK24" s="271">
        <f t="shared" si="7"/>
        <v>11.4</v>
      </c>
      <c r="AL24" s="271">
        <f t="shared" si="8"/>
        <v>6.2000000000000011</v>
      </c>
      <c r="AM24" s="271">
        <f t="shared" si="9"/>
        <v>1</v>
      </c>
      <c r="AN24" s="22"/>
      <c r="AO24" s="22"/>
      <c r="AP24" s="22"/>
      <c r="AQ24" s="22"/>
      <c r="AR24" s="22"/>
    </row>
    <row r="25" spans="1:44" ht="15.6" hidden="1" customHeight="1" x14ac:dyDescent="0.2">
      <c r="A25" s="56" t="s">
        <v>95</v>
      </c>
      <c r="B25" s="9">
        <v>0</v>
      </c>
      <c r="C25" s="9">
        <v>0</v>
      </c>
      <c r="D25" s="79">
        <v>0</v>
      </c>
      <c r="E25" s="9">
        <v>0</v>
      </c>
      <c r="F25" s="9">
        <v>0</v>
      </c>
      <c r="G25" s="9">
        <f>Soja!B24</f>
        <v>0</v>
      </c>
      <c r="H25" s="9">
        <v>0</v>
      </c>
      <c r="I25" s="79">
        <f>Soja!C24</f>
        <v>0</v>
      </c>
      <c r="J25" s="79">
        <f t="shared" si="0"/>
        <v>0</v>
      </c>
      <c r="K25" s="79">
        <f t="shared" si="1"/>
        <v>0</v>
      </c>
      <c r="L25" s="79">
        <f t="shared" si="2"/>
        <v>0</v>
      </c>
      <c r="M25" s="79">
        <f t="shared" si="3"/>
        <v>0</v>
      </c>
      <c r="N25" s="91"/>
      <c r="O25" s="56" t="s">
        <v>95</v>
      </c>
      <c r="P25" s="24">
        <v>0</v>
      </c>
      <c r="Q25" s="24">
        <v>0</v>
      </c>
      <c r="R25" s="89">
        <v>0</v>
      </c>
      <c r="S25" s="24">
        <v>0</v>
      </c>
      <c r="T25" s="24">
        <v>0</v>
      </c>
      <c r="U25" s="24">
        <f>Soja!E24</f>
        <v>0</v>
      </c>
      <c r="V25" s="24">
        <v>0</v>
      </c>
      <c r="W25" s="89">
        <f>Soja!F24</f>
        <v>0</v>
      </c>
      <c r="X25" s="79">
        <f t="shared" si="4"/>
        <v>0</v>
      </c>
      <c r="Y25" s="79">
        <f t="shared" si="5"/>
        <v>0</v>
      </c>
      <c r="Z25" s="90"/>
      <c r="AA25" s="268" t="s">
        <v>95</v>
      </c>
      <c r="AB25" s="32">
        <v>0</v>
      </c>
      <c r="AC25" s="32">
        <v>0</v>
      </c>
      <c r="AD25" s="271">
        <v>0</v>
      </c>
      <c r="AE25" s="32">
        <v>0</v>
      </c>
      <c r="AF25" s="32">
        <v>0</v>
      </c>
      <c r="AG25" s="32">
        <f>Soja!H24</f>
        <v>0</v>
      </c>
      <c r="AH25" s="32">
        <v>0</v>
      </c>
      <c r="AI25" s="271">
        <f>Soja!I24</f>
        <v>0</v>
      </c>
      <c r="AJ25" s="271">
        <f t="shared" si="6"/>
        <v>0</v>
      </c>
      <c r="AK25" s="271">
        <f t="shared" si="7"/>
        <v>0</v>
      </c>
      <c r="AL25" s="271">
        <f t="shared" si="8"/>
        <v>0</v>
      </c>
      <c r="AM25" s="271">
        <f t="shared" si="9"/>
        <v>0</v>
      </c>
      <c r="AN25" s="22"/>
      <c r="AO25" s="22"/>
      <c r="AP25" s="22"/>
      <c r="AQ25" s="22"/>
      <c r="AR25" s="22"/>
    </row>
    <row r="26" spans="1:44" ht="15.6" customHeight="1" x14ac:dyDescent="0.2">
      <c r="A26" s="56" t="s">
        <v>96</v>
      </c>
      <c r="B26" s="9">
        <v>1312.7</v>
      </c>
      <c r="C26" s="9">
        <v>1422</v>
      </c>
      <c r="D26" s="79">
        <v>1526.9</v>
      </c>
      <c r="E26" s="9">
        <v>1580.3</v>
      </c>
      <c r="F26" s="9">
        <v>1599.3</v>
      </c>
      <c r="G26" s="9">
        <f>Soja!B25</f>
        <v>1701</v>
      </c>
      <c r="H26" s="9">
        <v>1679.9</v>
      </c>
      <c r="I26" s="79">
        <f>Soja!C25</f>
        <v>1779.2</v>
      </c>
      <c r="J26" s="79">
        <f t="shared" si="0"/>
        <v>5.9</v>
      </c>
      <c r="K26" s="79">
        <f t="shared" si="1"/>
        <v>4.5999999999999996</v>
      </c>
      <c r="L26" s="79">
        <f t="shared" si="2"/>
        <v>99.299999999999955</v>
      </c>
      <c r="M26" s="79">
        <f t="shared" si="3"/>
        <v>78.200000000000045</v>
      </c>
      <c r="N26" s="91"/>
      <c r="O26" s="56" t="s">
        <v>96</v>
      </c>
      <c r="P26" s="24">
        <v>2520</v>
      </c>
      <c r="Q26" s="24">
        <v>2940</v>
      </c>
      <c r="R26" s="89">
        <v>2103</v>
      </c>
      <c r="S26" s="24">
        <v>3242</v>
      </c>
      <c r="T26" s="24">
        <v>3960</v>
      </c>
      <c r="U26" s="24">
        <f>Soja!E25</f>
        <v>4020</v>
      </c>
      <c r="V26" s="24">
        <v>3819</v>
      </c>
      <c r="W26" s="89">
        <f>Soja!F25</f>
        <v>3900</v>
      </c>
      <c r="X26" s="79">
        <f t="shared" si="4"/>
        <v>2.1</v>
      </c>
      <c r="Y26" s="79">
        <f t="shared" si="5"/>
        <v>-3</v>
      </c>
      <c r="Z26" s="90"/>
      <c r="AA26" s="268" t="s">
        <v>96</v>
      </c>
      <c r="AB26" s="32">
        <v>3308</v>
      </c>
      <c r="AC26" s="32">
        <v>4180.7</v>
      </c>
      <c r="AD26" s="271">
        <v>3211.1</v>
      </c>
      <c r="AE26" s="32">
        <v>5123.3</v>
      </c>
      <c r="AF26" s="32">
        <v>6333.2</v>
      </c>
      <c r="AG26" s="32">
        <f>Soja!H25</f>
        <v>6838</v>
      </c>
      <c r="AH26" s="32">
        <v>6415.5</v>
      </c>
      <c r="AI26" s="271">
        <f>Soja!I25</f>
        <v>6938.9</v>
      </c>
      <c r="AJ26" s="271">
        <f t="shared" si="6"/>
        <v>8.1999999999999993</v>
      </c>
      <c r="AK26" s="271">
        <f t="shared" si="7"/>
        <v>1.5</v>
      </c>
      <c r="AL26" s="271">
        <f t="shared" si="8"/>
        <v>523.39999999999964</v>
      </c>
      <c r="AM26" s="271">
        <f t="shared" si="9"/>
        <v>100.89999999999964</v>
      </c>
      <c r="AN26" s="22"/>
      <c r="AO26" s="22"/>
      <c r="AP26" s="22"/>
      <c r="AQ26" s="22"/>
      <c r="AR26" s="22"/>
    </row>
    <row r="27" spans="1:44" ht="15.6" customHeight="1" x14ac:dyDescent="0.2">
      <c r="A27" s="100" t="s">
        <v>97</v>
      </c>
      <c r="B27" s="101">
        <v>13909.4</v>
      </c>
      <c r="C27" s="101">
        <v>14616.1</v>
      </c>
      <c r="D27" s="101">
        <v>14925.1</v>
      </c>
      <c r="E27" s="101">
        <v>15193.6</v>
      </c>
      <c r="F27" s="101">
        <v>15648.8</v>
      </c>
      <c r="G27" s="101">
        <f>Soja!B26</f>
        <v>17881.600000000002</v>
      </c>
      <c r="H27" s="101">
        <v>17407.7</v>
      </c>
      <c r="I27" s="101">
        <f>Soja!C26</f>
        <v>18558.8</v>
      </c>
      <c r="J27" s="101">
        <f t="shared" si="0"/>
        <v>6.6</v>
      </c>
      <c r="K27" s="101">
        <f t="shared" si="1"/>
        <v>3.8</v>
      </c>
      <c r="L27" s="101">
        <f t="shared" si="2"/>
        <v>1151.0999999999985</v>
      </c>
      <c r="M27" s="101">
        <f t="shared" si="3"/>
        <v>677.19999999999709</v>
      </c>
      <c r="N27" s="85"/>
      <c r="O27" s="100" t="s">
        <v>97</v>
      </c>
      <c r="P27" s="102">
        <v>3005.1988799999999</v>
      </c>
      <c r="Q27" s="102">
        <v>3008.2252170000002</v>
      </c>
      <c r="R27" s="102">
        <v>2931.4799899999998</v>
      </c>
      <c r="S27" s="102">
        <v>3300.724937</v>
      </c>
      <c r="T27" s="102">
        <v>3447.2579620000001</v>
      </c>
      <c r="U27" s="102">
        <f>Soja!E26</f>
        <v>3554.7254887705794</v>
      </c>
      <c r="V27" s="102">
        <v>3607.2080609999998</v>
      </c>
      <c r="W27" s="102">
        <f>Soja!F26</f>
        <v>3511.1873073690108</v>
      </c>
      <c r="X27" s="101">
        <f t="shared" si="4"/>
        <v>-2.7</v>
      </c>
      <c r="Y27" s="101">
        <f t="shared" si="5"/>
        <v>-1.2</v>
      </c>
      <c r="Z27" s="87"/>
      <c r="AA27" s="98" t="s">
        <v>97</v>
      </c>
      <c r="AB27" s="63">
        <v>41800.5</v>
      </c>
      <c r="AC27" s="63">
        <v>43968.6</v>
      </c>
      <c r="AD27" s="63">
        <v>43752.6</v>
      </c>
      <c r="AE27" s="63">
        <v>50149.9</v>
      </c>
      <c r="AF27" s="63">
        <v>53945.4</v>
      </c>
      <c r="AG27" s="63">
        <f>Soja!H26</f>
        <v>63564.200000000004</v>
      </c>
      <c r="AH27" s="63">
        <v>62793.2</v>
      </c>
      <c r="AI27" s="63">
        <f>Soja!I26</f>
        <v>65163.399999999994</v>
      </c>
      <c r="AJ27" s="63">
        <f t="shared" si="6"/>
        <v>3.8</v>
      </c>
      <c r="AK27" s="63">
        <f t="shared" si="7"/>
        <v>2.5</v>
      </c>
      <c r="AL27" s="63">
        <f t="shared" si="8"/>
        <v>2370.1999999999971</v>
      </c>
      <c r="AM27" s="63">
        <f t="shared" si="9"/>
        <v>1599.1999999999898</v>
      </c>
      <c r="AN27" s="22"/>
      <c r="AO27" s="22"/>
      <c r="AP27" s="22"/>
      <c r="AQ27" s="22"/>
      <c r="AR27" s="22"/>
    </row>
    <row r="28" spans="1:44" ht="15.6" customHeight="1" x14ac:dyDescent="0.2">
      <c r="A28" s="56" t="s">
        <v>98</v>
      </c>
      <c r="B28" s="9">
        <v>8615.7000000000007</v>
      </c>
      <c r="C28" s="9">
        <v>8934.5</v>
      </c>
      <c r="D28" s="79">
        <v>9140</v>
      </c>
      <c r="E28" s="9">
        <v>9322.7999999999993</v>
      </c>
      <c r="F28" s="9">
        <v>9518.6</v>
      </c>
      <c r="G28" s="9">
        <f>Soja!B27</f>
        <v>10479.700000000001</v>
      </c>
      <c r="H28" s="9">
        <v>10284.200000000001</v>
      </c>
      <c r="I28" s="79">
        <f>Soja!C27</f>
        <v>10909.4</v>
      </c>
      <c r="J28" s="79">
        <f t="shared" si="0"/>
        <v>6.1</v>
      </c>
      <c r="K28" s="79">
        <f t="shared" si="1"/>
        <v>4.0999999999999996</v>
      </c>
      <c r="L28" s="79">
        <f t="shared" si="2"/>
        <v>625.19999999999891</v>
      </c>
      <c r="M28" s="79">
        <f t="shared" si="3"/>
        <v>429.69999999999891</v>
      </c>
      <c r="N28" s="88"/>
      <c r="O28" s="56" t="s">
        <v>98</v>
      </c>
      <c r="P28" s="24">
        <v>3069</v>
      </c>
      <c r="Q28" s="24">
        <v>3136</v>
      </c>
      <c r="R28" s="89">
        <v>2848</v>
      </c>
      <c r="S28" s="24">
        <v>3273</v>
      </c>
      <c r="T28" s="24">
        <v>3394</v>
      </c>
      <c r="U28" s="24">
        <f>Soja!E27</f>
        <v>3485</v>
      </c>
      <c r="V28" s="24">
        <v>3581.806</v>
      </c>
      <c r="W28" s="89">
        <f>Soja!F27</f>
        <v>3663</v>
      </c>
      <c r="X28" s="79">
        <f t="shared" si="4"/>
        <v>2.2999999999999998</v>
      </c>
      <c r="Y28" s="79">
        <f t="shared" si="5"/>
        <v>5.0999999999999996</v>
      </c>
      <c r="Z28" s="90"/>
      <c r="AA28" s="268" t="s">
        <v>98</v>
      </c>
      <c r="AB28" s="32">
        <v>26441.599999999999</v>
      </c>
      <c r="AC28" s="32">
        <v>28018.6</v>
      </c>
      <c r="AD28" s="271">
        <v>26030.7</v>
      </c>
      <c r="AE28" s="32">
        <v>30513.5</v>
      </c>
      <c r="AF28" s="32">
        <v>32306.1</v>
      </c>
      <c r="AG28" s="32">
        <f>Soja!H27</f>
        <v>36521.800000000003</v>
      </c>
      <c r="AH28" s="32">
        <v>36836</v>
      </c>
      <c r="AI28" s="271">
        <f>Soja!I27</f>
        <v>39961.1</v>
      </c>
      <c r="AJ28" s="271">
        <f t="shared" si="6"/>
        <v>8.5</v>
      </c>
      <c r="AK28" s="271">
        <f t="shared" si="7"/>
        <v>9.4</v>
      </c>
      <c r="AL28" s="271">
        <f t="shared" si="8"/>
        <v>3125.0999999999985</v>
      </c>
      <c r="AM28" s="271">
        <f t="shared" si="9"/>
        <v>3439.2999999999956</v>
      </c>
      <c r="AN28" s="22"/>
      <c r="AO28" s="22"/>
      <c r="AP28" s="22"/>
      <c r="AQ28" s="22"/>
      <c r="AR28" s="22"/>
    </row>
    <row r="29" spans="1:44" ht="15.6" customHeight="1" x14ac:dyDescent="0.2">
      <c r="A29" s="56" t="s">
        <v>99</v>
      </c>
      <c r="B29" s="9">
        <v>2120</v>
      </c>
      <c r="C29" s="9">
        <v>2300.5</v>
      </c>
      <c r="D29" s="79">
        <v>2430</v>
      </c>
      <c r="E29" s="9">
        <v>2522.3000000000002</v>
      </c>
      <c r="F29" s="9">
        <v>2672</v>
      </c>
      <c r="G29" s="9">
        <f>Soja!B28</f>
        <v>3360</v>
      </c>
      <c r="H29" s="9">
        <v>3351.2</v>
      </c>
      <c r="I29" s="79">
        <f>Soja!C28</f>
        <v>3514.6</v>
      </c>
      <c r="J29" s="79">
        <f t="shared" si="0"/>
        <v>4.9000000000000004</v>
      </c>
      <c r="K29" s="79">
        <f t="shared" si="1"/>
        <v>4.5999999999999996</v>
      </c>
      <c r="L29" s="79">
        <f t="shared" si="2"/>
        <v>163.40000000000009</v>
      </c>
      <c r="M29" s="79">
        <f t="shared" si="3"/>
        <v>154.59999999999991</v>
      </c>
      <c r="N29" s="88"/>
      <c r="O29" s="56" t="s">
        <v>99</v>
      </c>
      <c r="P29" s="24">
        <v>2900</v>
      </c>
      <c r="Q29" s="24">
        <v>3120</v>
      </c>
      <c r="R29" s="89">
        <v>2980</v>
      </c>
      <c r="S29" s="24">
        <v>3400</v>
      </c>
      <c r="T29" s="24">
        <v>3593</v>
      </c>
      <c r="U29" s="24">
        <f>Soja!E28</f>
        <v>3630</v>
      </c>
      <c r="V29" s="24">
        <v>3651</v>
      </c>
      <c r="W29" s="89">
        <f>Soja!F28</f>
        <v>2520</v>
      </c>
      <c r="X29" s="79">
        <f t="shared" si="4"/>
        <v>-31</v>
      </c>
      <c r="Y29" s="79">
        <f t="shared" si="5"/>
        <v>-30.6</v>
      </c>
      <c r="Z29" s="90"/>
      <c r="AA29" s="268" t="s">
        <v>99</v>
      </c>
      <c r="AB29" s="32">
        <v>6148</v>
      </c>
      <c r="AC29" s="32">
        <v>7177.6</v>
      </c>
      <c r="AD29" s="271">
        <v>7241.4</v>
      </c>
      <c r="AE29" s="32">
        <v>8575.7999999999993</v>
      </c>
      <c r="AF29" s="32">
        <v>9600.5</v>
      </c>
      <c r="AG29" s="32">
        <f>Soja!H28</f>
        <v>12196.8</v>
      </c>
      <c r="AH29" s="32">
        <v>12235.2</v>
      </c>
      <c r="AI29" s="271">
        <f>Soja!I28</f>
        <v>8856.7999999999993</v>
      </c>
      <c r="AJ29" s="271">
        <f t="shared" si="6"/>
        <v>-27.6</v>
      </c>
      <c r="AK29" s="271">
        <f t="shared" si="7"/>
        <v>-27.4</v>
      </c>
      <c r="AL29" s="271">
        <f t="shared" si="8"/>
        <v>-3378.4000000000015</v>
      </c>
      <c r="AM29" s="271">
        <f t="shared" si="9"/>
        <v>-3340</v>
      </c>
      <c r="AN29" s="22"/>
      <c r="AO29" s="22"/>
      <c r="AP29" s="22"/>
      <c r="AQ29" s="22"/>
      <c r="AR29" s="22"/>
    </row>
    <row r="30" spans="1:44" ht="15.6" customHeight="1" x14ac:dyDescent="0.2">
      <c r="A30" s="56" t="s">
        <v>100</v>
      </c>
      <c r="B30" s="9">
        <v>3101.7</v>
      </c>
      <c r="C30" s="9">
        <v>3325</v>
      </c>
      <c r="D30" s="79">
        <v>3285.1</v>
      </c>
      <c r="E30" s="9">
        <v>3278.5</v>
      </c>
      <c r="F30" s="9">
        <v>3386.7</v>
      </c>
      <c r="G30" s="9">
        <f>Soja!B29</f>
        <v>3963.4</v>
      </c>
      <c r="H30" s="9">
        <v>3694</v>
      </c>
      <c r="I30" s="79">
        <f>Soja!C29</f>
        <v>4050.6</v>
      </c>
      <c r="J30" s="79">
        <f t="shared" si="0"/>
        <v>9.6999999999999993</v>
      </c>
      <c r="K30" s="79">
        <f t="shared" si="1"/>
        <v>2.2000000000000002</v>
      </c>
      <c r="L30" s="79">
        <f t="shared" si="2"/>
        <v>356.59999999999991</v>
      </c>
      <c r="M30" s="79">
        <f t="shared" si="3"/>
        <v>87.199999999999818</v>
      </c>
      <c r="N30" s="88"/>
      <c r="O30" s="56" t="s">
        <v>100</v>
      </c>
      <c r="P30" s="24">
        <v>2900</v>
      </c>
      <c r="Q30" s="24">
        <v>2594</v>
      </c>
      <c r="R30" s="89">
        <v>3120</v>
      </c>
      <c r="S30" s="24">
        <v>3300</v>
      </c>
      <c r="T30" s="24">
        <v>3480</v>
      </c>
      <c r="U30" s="24">
        <f>Soja!E29</f>
        <v>3672</v>
      </c>
      <c r="V30" s="24">
        <v>3636</v>
      </c>
      <c r="W30" s="89">
        <f>Soja!F29</f>
        <v>3958</v>
      </c>
      <c r="X30" s="79">
        <f t="shared" si="4"/>
        <v>8.9</v>
      </c>
      <c r="Y30" s="79">
        <f t="shared" si="5"/>
        <v>7.8</v>
      </c>
      <c r="Z30" s="90"/>
      <c r="AA30" s="268" t="s">
        <v>100</v>
      </c>
      <c r="AB30" s="32">
        <v>8994.9</v>
      </c>
      <c r="AC30" s="32">
        <v>8625.1</v>
      </c>
      <c r="AD30" s="271">
        <v>10249.5</v>
      </c>
      <c r="AE30" s="32">
        <v>10819.1</v>
      </c>
      <c r="AF30" s="32">
        <v>11785.7</v>
      </c>
      <c r="AG30" s="32">
        <f>Soja!H29</f>
        <v>14553.6</v>
      </c>
      <c r="AH30" s="32">
        <v>13431.4</v>
      </c>
      <c r="AI30" s="271">
        <f>Soja!I29</f>
        <v>16032.3</v>
      </c>
      <c r="AJ30" s="271">
        <f t="shared" si="6"/>
        <v>19.399999999999999</v>
      </c>
      <c r="AK30" s="271">
        <f t="shared" si="7"/>
        <v>10.199999999999999</v>
      </c>
      <c r="AL30" s="271">
        <f t="shared" si="8"/>
        <v>2600.8999999999996</v>
      </c>
      <c r="AM30" s="271">
        <f t="shared" si="9"/>
        <v>1478.6999999999989</v>
      </c>
      <c r="AN30" s="22"/>
      <c r="AO30" s="22"/>
      <c r="AP30" s="22"/>
      <c r="AQ30" s="22"/>
      <c r="AR30" s="22"/>
    </row>
    <row r="31" spans="1:44" ht="15.6" customHeight="1" x14ac:dyDescent="0.2">
      <c r="A31" s="56" t="s">
        <v>101</v>
      </c>
      <c r="B31" s="9">
        <v>72</v>
      </c>
      <c r="C31" s="9">
        <v>56.1</v>
      </c>
      <c r="D31" s="79">
        <v>70</v>
      </c>
      <c r="E31" s="9">
        <v>70</v>
      </c>
      <c r="F31" s="9">
        <v>71.5</v>
      </c>
      <c r="G31" s="9">
        <f>Soja!B30</f>
        <v>78.5</v>
      </c>
      <c r="H31" s="9">
        <v>78.3</v>
      </c>
      <c r="I31" s="79">
        <f>Soja!C30</f>
        <v>84.2</v>
      </c>
      <c r="J31" s="79">
        <f t="shared" si="0"/>
        <v>7.5</v>
      </c>
      <c r="K31" s="79">
        <f t="shared" si="1"/>
        <v>7.3</v>
      </c>
      <c r="L31" s="79">
        <f t="shared" si="2"/>
        <v>5.9000000000000057</v>
      </c>
      <c r="M31" s="79">
        <f t="shared" si="3"/>
        <v>5.7000000000000028</v>
      </c>
      <c r="N31" s="88"/>
      <c r="O31" s="56" t="s">
        <v>101</v>
      </c>
      <c r="P31" s="24">
        <v>3000</v>
      </c>
      <c r="Q31" s="24">
        <v>2626</v>
      </c>
      <c r="R31" s="89">
        <v>3300</v>
      </c>
      <c r="S31" s="24">
        <v>3450</v>
      </c>
      <c r="T31" s="24">
        <v>3540</v>
      </c>
      <c r="U31" s="24">
        <f>Soja!E30</f>
        <v>3720</v>
      </c>
      <c r="V31" s="24">
        <v>3711</v>
      </c>
      <c r="W31" s="89">
        <f>Soja!F30</f>
        <v>3720</v>
      </c>
      <c r="X31" s="79">
        <f t="shared" si="4"/>
        <v>0.2</v>
      </c>
      <c r="Y31" s="79">
        <f t="shared" si="5"/>
        <v>0</v>
      </c>
      <c r="Z31" s="90"/>
      <c r="AA31" s="268" t="s">
        <v>101</v>
      </c>
      <c r="AB31" s="32">
        <v>216</v>
      </c>
      <c r="AC31" s="32">
        <v>147.30000000000001</v>
      </c>
      <c r="AD31" s="271">
        <v>231</v>
      </c>
      <c r="AE31" s="32">
        <v>241.5</v>
      </c>
      <c r="AF31" s="32">
        <v>253.1</v>
      </c>
      <c r="AG31" s="32">
        <f>Soja!H30</f>
        <v>292</v>
      </c>
      <c r="AH31" s="32">
        <v>290.60000000000002</v>
      </c>
      <c r="AI31" s="271">
        <f>Soja!I30</f>
        <v>313.2</v>
      </c>
      <c r="AJ31" s="271">
        <f t="shared" si="6"/>
        <v>7.8</v>
      </c>
      <c r="AK31" s="271">
        <f t="shared" si="7"/>
        <v>7.3</v>
      </c>
      <c r="AL31" s="271">
        <f t="shared" si="8"/>
        <v>22.599999999999966</v>
      </c>
      <c r="AM31" s="271">
        <f t="shared" si="9"/>
        <v>21.199999999999989</v>
      </c>
      <c r="AN31" s="22"/>
      <c r="AO31" s="22"/>
      <c r="AP31" s="22"/>
      <c r="AQ31" s="22"/>
      <c r="AR31" s="22"/>
    </row>
    <row r="32" spans="1:44" ht="15.6" customHeight="1" x14ac:dyDescent="0.2">
      <c r="A32" s="100" t="s">
        <v>102</v>
      </c>
      <c r="B32" s="101">
        <v>1989.9</v>
      </c>
      <c r="C32" s="101">
        <v>2116.1999999999998</v>
      </c>
      <c r="D32" s="101">
        <v>2326.9</v>
      </c>
      <c r="E32" s="101">
        <v>2351.4</v>
      </c>
      <c r="F32" s="101">
        <v>2470.1</v>
      </c>
      <c r="G32" s="101">
        <f>Soja!B31</f>
        <v>3061.3</v>
      </c>
      <c r="H32" s="101">
        <v>2924.6</v>
      </c>
      <c r="I32" s="101">
        <f>Soja!C31</f>
        <v>3198.4</v>
      </c>
      <c r="J32" s="101">
        <f t="shared" si="0"/>
        <v>9.4</v>
      </c>
      <c r="K32" s="101">
        <f t="shared" si="1"/>
        <v>4.5</v>
      </c>
      <c r="L32" s="101">
        <f t="shared" si="2"/>
        <v>273.80000000000018</v>
      </c>
      <c r="M32" s="101">
        <f t="shared" si="3"/>
        <v>137.09999999999991</v>
      </c>
      <c r="N32" s="85"/>
      <c r="O32" s="100" t="s">
        <v>102</v>
      </c>
      <c r="P32" s="102">
        <v>2520.4088649999999</v>
      </c>
      <c r="Q32" s="102">
        <v>2775.4754750000002</v>
      </c>
      <c r="R32" s="102">
        <v>3255.3816670000001</v>
      </c>
      <c r="S32" s="102">
        <v>3466.6736839999999</v>
      </c>
      <c r="T32" s="102">
        <v>3625.3915229999998</v>
      </c>
      <c r="U32" s="102">
        <f>Soja!E31</f>
        <v>3698.1387319112791</v>
      </c>
      <c r="V32" s="102">
        <v>3540.0761130000001</v>
      </c>
      <c r="W32" s="102">
        <f>Soja!F31</f>
        <v>3836.3607428714354</v>
      </c>
      <c r="X32" s="101">
        <f t="shared" si="4"/>
        <v>8.4</v>
      </c>
      <c r="Y32" s="101">
        <f t="shared" si="5"/>
        <v>3.7</v>
      </c>
      <c r="Z32" s="87"/>
      <c r="AA32" s="98" t="s">
        <v>102</v>
      </c>
      <c r="AB32" s="63">
        <v>5015.3</v>
      </c>
      <c r="AC32" s="63">
        <v>5873.5</v>
      </c>
      <c r="AD32" s="63">
        <v>7574.9</v>
      </c>
      <c r="AE32" s="63">
        <v>8151.5</v>
      </c>
      <c r="AF32" s="63">
        <v>8955</v>
      </c>
      <c r="AG32" s="63">
        <f>Soja!H31</f>
        <v>11321.099999999999</v>
      </c>
      <c r="AH32" s="63">
        <v>10353.299999999999</v>
      </c>
      <c r="AI32" s="63">
        <f>Soja!I31</f>
        <v>12270.2</v>
      </c>
      <c r="AJ32" s="63">
        <f t="shared" si="6"/>
        <v>18.5</v>
      </c>
      <c r="AK32" s="63">
        <f t="shared" si="7"/>
        <v>8.4</v>
      </c>
      <c r="AL32" s="63">
        <f t="shared" si="8"/>
        <v>1916.9000000000015</v>
      </c>
      <c r="AM32" s="63">
        <f t="shared" si="9"/>
        <v>949.10000000000218</v>
      </c>
      <c r="AN32" s="22"/>
      <c r="AO32" s="22"/>
      <c r="AP32" s="22"/>
      <c r="AQ32" s="22"/>
      <c r="AR32" s="22"/>
    </row>
    <row r="33" spans="1:44" ht="15.6" customHeight="1" x14ac:dyDescent="0.2">
      <c r="A33" s="56" t="s">
        <v>103</v>
      </c>
      <c r="B33" s="9">
        <v>1238.2</v>
      </c>
      <c r="C33" s="9">
        <v>1319.4</v>
      </c>
      <c r="D33" s="79">
        <v>1469.3</v>
      </c>
      <c r="E33" s="9">
        <v>1456.1</v>
      </c>
      <c r="F33" s="9">
        <v>1508.5</v>
      </c>
      <c r="G33" s="9">
        <f>Soja!B32</f>
        <v>1899.3</v>
      </c>
      <c r="H33" s="9">
        <v>1762.6</v>
      </c>
      <c r="I33" s="79">
        <f>Soja!C32</f>
        <v>1982.9</v>
      </c>
      <c r="J33" s="79">
        <f t="shared" si="0"/>
        <v>12.5</v>
      </c>
      <c r="K33" s="79">
        <f t="shared" si="1"/>
        <v>4.4000000000000004</v>
      </c>
      <c r="L33" s="79">
        <f t="shared" si="2"/>
        <v>220.30000000000018</v>
      </c>
      <c r="M33" s="79">
        <f t="shared" si="3"/>
        <v>83.600000000000136</v>
      </c>
      <c r="N33" s="88"/>
      <c r="O33" s="56" t="s">
        <v>103</v>
      </c>
      <c r="P33" s="24">
        <v>2687</v>
      </c>
      <c r="Q33" s="24">
        <v>2658</v>
      </c>
      <c r="R33" s="89">
        <v>3220</v>
      </c>
      <c r="S33" s="24">
        <v>3480</v>
      </c>
      <c r="T33" s="24">
        <v>3676</v>
      </c>
      <c r="U33" s="24">
        <f>Soja!E32</f>
        <v>3697</v>
      </c>
      <c r="V33" s="24">
        <v>3581</v>
      </c>
      <c r="W33" s="89">
        <f>Soja!F32</f>
        <v>3828</v>
      </c>
      <c r="X33" s="79">
        <f t="shared" si="4"/>
        <v>6.9</v>
      </c>
      <c r="Y33" s="79">
        <f t="shared" si="5"/>
        <v>3.5</v>
      </c>
      <c r="Z33" s="90"/>
      <c r="AA33" s="268" t="s">
        <v>103</v>
      </c>
      <c r="AB33" s="32">
        <v>3327</v>
      </c>
      <c r="AC33" s="32">
        <v>3507</v>
      </c>
      <c r="AD33" s="271">
        <v>4731.1000000000004</v>
      </c>
      <c r="AE33" s="32">
        <v>5067.2</v>
      </c>
      <c r="AF33" s="32">
        <v>5545.2</v>
      </c>
      <c r="AG33" s="32">
        <f>Soja!H32</f>
        <v>7021.7</v>
      </c>
      <c r="AH33" s="32">
        <v>6311.9</v>
      </c>
      <c r="AI33" s="271">
        <f>Soja!I32</f>
        <v>7590.5</v>
      </c>
      <c r="AJ33" s="271">
        <f t="shared" si="6"/>
        <v>20.3</v>
      </c>
      <c r="AK33" s="271">
        <f t="shared" si="7"/>
        <v>8.1</v>
      </c>
      <c r="AL33" s="271">
        <f t="shared" si="8"/>
        <v>1278.6000000000004</v>
      </c>
      <c r="AM33" s="271">
        <f t="shared" si="9"/>
        <v>568.80000000000018</v>
      </c>
      <c r="AN33" s="22"/>
      <c r="AO33" s="22"/>
      <c r="AP33" s="22"/>
      <c r="AQ33" s="22"/>
      <c r="AR33" s="22"/>
    </row>
    <row r="34" spans="1:44" ht="15.6" hidden="1" customHeight="1" x14ac:dyDescent="0.2">
      <c r="A34" s="56" t="s">
        <v>104</v>
      </c>
      <c r="B34" s="9">
        <v>0</v>
      </c>
      <c r="C34" s="9">
        <v>0</v>
      </c>
      <c r="D34" s="79">
        <v>0</v>
      </c>
      <c r="E34" s="9">
        <v>0</v>
      </c>
      <c r="F34" s="9">
        <v>0</v>
      </c>
      <c r="G34" s="9">
        <f>Soja!B33</f>
        <v>0</v>
      </c>
      <c r="H34" s="9">
        <v>0</v>
      </c>
      <c r="I34" s="79">
        <f>Soja!C33</f>
        <v>0</v>
      </c>
      <c r="J34" s="79">
        <f t="shared" si="0"/>
        <v>0</v>
      </c>
      <c r="K34" s="79">
        <f t="shared" si="1"/>
        <v>0</v>
      </c>
      <c r="L34" s="79">
        <f t="shared" si="2"/>
        <v>0</v>
      </c>
      <c r="M34" s="79">
        <f t="shared" si="3"/>
        <v>0</v>
      </c>
      <c r="N34" s="88"/>
      <c r="O34" s="56" t="s">
        <v>104</v>
      </c>
      <c r="P34" s="24">
        <v>0</v>
      </c>
      <c r="Q34" s="24">
        <v>0</v>
      </c>
      <c r="R34" s="89">
        <v>0</v>
      </c>
      <c r="S34" s="24">
        <v>0</v>
      </c>
      <c r="T34" s="24">
        <v>0</v>
      </c>
      <c r="U34" s="24">
        <f>Soja!E33</f>
        <v>0</v>
      </c>
      <c r="V34" s="24">
        <v>0</v>
      </c>
      <c r="W34" s="89">
        <f>Soja!F33</f>
        <v>0</v>
      </c>
      <c r="X34" s="79">
        <f t="shared" si="4"/>
        <v>0</v>
      </c>
      <c r="Y34" s="79">
        <f t="shared" si="5"/>
        <v>0</v>
      </c>
      <c r="Z34" s="90"/>
      <c r="AA34" s="268" t="s">
        <v>104</v>
      </c>
      <c r="AB34" s="32">
        <v>0</v>
      </c>
      <c r="AC34" s="32">
        <v>0</v>
      </c>
      <c r="AD34" s="271">
        <v>0</v>
      </c>
      <c r="AE34" s="32">
        <v>0</v>
      </c>
      <c r="AF34" s="32">
        <v>0</v>
      </c>
      <c r="AG34" s="32">
        <f>Soja!H33</f>
        <v>0</v>
      </c>
      <c r="AH34" s="32">
        <v>0</v>
      </c>
      <c r="AI34" s="271">
        <f>Soja!I33</f>
        <v>0</v>
      </c>
      <c r="AJ34" s="271">
        <f t="shared" si="6"/>
        <v>0</v>
      </c>
      <c r="AK34" s="271">
        <f t="shared" si="7"/>
        <v>0</v>
      </c>
      <c r="AL34" s="271">
        <f t="shared" si="8"/>
        <v>0</v>
      </c>
      <c r="AM34" s="271">
        <f t="shared" si="9"/>
        <v>0</v>
      </c>
      <c r="AN34" s="22"/>
      <c r="AO34" s="22"/>
      <c r="AP34" s="22"/>
      <c r="AQ34" s="22"/>
      <c r="AR34" s="22"/>
    </row>
    <row r="35" spans="1:44" ht="15.6" hidden="1" customHeight="1" x14ac:dyDescent="0.2">
      <c r="A35" s="56" t="s">
        <v>105</v>
      </c>
      <c r="B35" s="9">
        <v>0</v>
      </c>
      <c r="C35" s="9">
        <v>0</v>
      </c>
      <c r="D35" s="79">
        <v>0</v>
      </c>
      <c r="E35" s="9">
        <v>0</v>
      </c>
      <c r="F35" s="9">
        <v>0</v>
      </c>
      <c r="G35" s="9">
        <f>Soja!B34</f>
        <v>0</v>
      </c>
      <c r="H35" s="9">
        <v>0</v>
      </c>
      <c r="I35" s="79">
        <f>Soja!C34</f>
        <v>0</v>
      </c>
      <c r="J35" s="79">
        <f t="shared" si="0"/>
        <v>0</v>
      </c>
      <c r="K35" s="79">
        <f t="shared" si="1"/>
        <v>0</v>
      </c>
      <c r="L35" s="79">
        <f t="shared" si="2"/>
        <v>0</v>
      </c>
      <c r="M35" s="79">
        <f t="shared" si="3"/>
        <v>0</v>
      </c>
      <c r="N35" s="88"/>
      <c r="O35" s="56" t="s">
        <v>105</v>
      </c>
      <c r="P35" s="24">
        <v>0</v>
      </c>
      <c r="Q35" s="24">
        <v>0</v>
      </c>
      <c r="R35" s="89">
        <v>0</v>
      </c>
      <c r="S35" s="24">
        <v>0</v>
      </c>
      <c r="T35" s="24">
        <v>0</v>
      </c>
      <c r="U35" s="24">
        <f>Soja!E34</f>
        <v>0</v>
      </c>
      <c r="V35" s="24">
        <v>0</v>
      </c>
      <c r="W35" s="89">
        <f>Soja!F34</f>
        <v>0</v>
      </c>
      <c r="X35" s="79">
        <f t="shared" si="4"/>
        <v>0</v>
      </c>
      <c r="Y35" s="79">
        <f t="shared" si="5"/>
        <v>0</v>
      </c>
      <c r="Z35" s="90"/>
      <c r="AA35" s="268" t="s">
        <v>105</v>
      </c>
      <c r="AB35" s="32">
        <v>0</v>
      </c>
      <c r="AC35" s="32">
        <v>0</v>
      </c>
      <c r="AD35" s="271">
        <v>0</v>
      </c>
      <c r="AE35" s="32">
        <v>0</v>
      </c>
      <c r="AF35" s="32">
        <v>0</v>
      </c>
      <c r="AG35" s="32">
        <f>Soja!H34</f>
        <v>0</v>
      </c>
      <c r="AH35" s="32">
        <v>0</v>
      </c>
      <c r="AI35" s="271">
        <f>Soja!I34</f>
        <v>0</v>
      </c>
      <c r="AJ35" s="271">
        <f t="shared" si="6"/>
        <v>0</v>
      </c>
      <c r="AK35" s="271">
        <f t="shared" si="7"/>
        <v>0</v>
      </c>
      <c r="AL35" s="271">
        <f t="shared" si="8"/>
        <v>0</v>
      </c>
      <c r="AM35" s="271">
        <f t="shared" si="9"/>
        <v>0</v>
      </c>
      <c r="AN35" s="22"/>
      <c r="AO35" s="22"/>
      <c r="AP35" s="22"/>
      <c r="AQ35" s="22"/>
      <c r="AR35" s="22"/>
    </row>
    <row r="36" spans="1:44" ht="15.6" customHeight="1" x14ac:dyDescent="0.2">
      <c r="A36" s="56" t="s">
        <v>106</v>
      </c>
      <c r="B36" s="9">
        <v>751.7</v>
      </c>
      <c r="C36" s="9">
        <v>796.8</v>
      </c>
      <c r="D36" s="79">
        <v>857.6</v>
      </c>
      <c r="E36" s="9">
        <v>895.3</v>
      </c>
      <c r="F36" s="9">
        <v>961.6</v>
      </c>
      <c r="G36" s="9">
        <f>Soja!B35</f>
        <v>1162</v>
      </c>
      <c r="H36" s="9">
        <v>1162</v>
      </c>
      <c r="I36" s="79">
        <f>Soja!C35</f>
        <v>1215.5</v>
      </c>
      <c r="J36" s="79">
        <f t="shared" si="0"/>
        <v>4.5999999999999996</v>
      </c>
      <c r="K36" s="79">
        <f t="shared" si="1"/>
        <v>4.5999999999999996</v>
      </c>
      <c r="L36" s="79">
        <f t="shared" si="2"/>
        <v>53.5</v>
      </c>
      <c r="M36" s="79">
        <f t="shared" si="3"/>
        <v>53.5</v>
      </c>
      <c r="N36" s="88"/>
      <c r="O36" s="56" t="s">
        <v>106</v>
      </c>
      <c r="P36" s="24">
        <v>2246</v>
      </c>
      <c r="Q36" s="24">
        <v>2970</v>
      </c>
      <c r="R36" s="89">
        <v>3316</v>
      </c>
      <c r="S36" s="24">
        <v>3445</v>
      </c>
      <c r="T36" s="24">
        <v>3546</v>
      </c>
      <c r="U36" s="24">
        <f>Soja!E35</f>
        <v>3700</v>
      </c>
      <c r="V36" s="24">
        <v>3478</v>
      </c>
      <c r="W36" s="89">
        <f>Soja!F35</f>
        <v>3850</v>
      </c>
      <c r="X36" s="79">
        <f t="shared" si="4"/>
        <v>10.7</v>
      </c>
      <c r="Y36" s="79">
        <f t="shared" si="5"/>
        <v>4.0999999999999996</v>
      </c>
      <c r="Z36" s="90"/>
      <c r="AA36" s="268" t="s">
        <v>106</v>
      </c>
      <c r="AB36" s="32">
        <v>1688.3</v>
      </c>
      <c r="AC36" s="32">
        <v>2366.5</v>
      </c>
      <c r="AD36" s="271">
        <v>2843.8</v>
      </c>
      <c r="AE36" s="32">
        <v>3084.3</v>
      </c>
      <c r="AF36" s="32">
        <v>3409.8</v>
      </c>
      <c r="AG36" s="32">
        <f>Soja!H35</f>
        <v>4299.3999999999996</v>
      </c>
      <c r="AH36" s="32">
        <v>4041.4</v>
      </c>
      <c r="AI36" s="271">
        <f>Soja!I35</f>
        <v>4679.7</v>
      </c>
      <c r="AJ36" s="271">
        <f t="shared" si="6"/>
        <v>15.8</v>
      </c>
      <c r="AK36" s="271">
        <f t="shared" si="7"/>
        <v>8.8000000000000007</v>
      </c>
      <c r="AL36" s="271">
        <f t="shared" si="8"/>
        <v>638.29999999999973</v>
      </c>
      <c r="AM36" s="271">
        <f t="shared" si="9"/>
        <v>380.30000000000018</v>
      </c>
      <c r="AN36" s="22"/>
      <c r="AO36" s="22"/>
      <c r="AP36" s="22"/>
      <c r="AQ36" s="22"/>
      <c r="AR36" s="22"/>
    </row>
    <row r="37" spans="1:44" ht="15.6" customHeight="1" x14ac:dyDescent="0.2">
      <c r="A37" s="100" t="s">
        <v>107</v>
      </c>
      <c r="B37" s="101">
        <v>10492.7</v>
      </c>
      <c r="C37" s="101">
        <v>11074.1</v>
      </c>
      <c r="D37" s="101">
        <v>11545.4</v>
      </c>
      <c r="E37" s="101">
        <v>11459.6</v>
      </c>
      <c r="F37" s="101">
        <v>11835.1</v>
      </c>
      <c r="G37" s="101">
        <f>Soja!B36</f>
        <v>12375.3</v>
      </c>
      <c r="H37" s="101">
        <v>12282.5</v>
      </c>
      <c r="I37" s="101">
        <f>Soja!C36</f>
        <v>12765.6</v>
      </c>
      <c r="J37" s="101">
        <f t="shared" si="0"/>
        <v>3.9</v>
      </c>
      <c r="K37" s="101">
        <f t="shared" si="1"/>
        <v>3.2</v>
      </c>
      <c r="L37" s="101">
        <f t="shared" si="2"/>
        <v>483.10000000000036</v>
      </c>
      <c r="M37" s="101">
        <f t="shared" si="3"/>
        <v>390.30000000000109</v>
      </c>
      <c r="N37" s="85"/>
      <c r="O37" s="100" t="s">
        <v>107</v>
      </c>
      <c r="P37" s="102">
        <v>2791.7236750000002</v>
      </c>
      <c r="Q37" s="102">
        <v>3071.337012</v>
      </c>
      <c r="R37" s="102">
        <v>3047.1962950000002</v>
      </c>
      <c r="S37" s="102">
        <v>3542.2480369999998</v>
      </c>
      <c r="T37" s="102">
        <v>3263.7405429999999</v>
      </c>
      <c r="U37" s="102">
        <f>Soja!E36</f>
        <v>3477.2145402535693</v>
      </c>
      <c r="V37" s="102">
        <v>3461.7076569999999</v>
      </c>
      <c r="W37" s="102">
        <f>Soja!F36</f>
        <v>1877.7780911198847</v>
      </c>
      <c r="X37" s="101">
        <f t="shared" si="4"/>
        <v>-45.8</v>
      </c>
      <c r="Y37" s="101">
        <f t="shared" si="5"/>
        <v>-46</v>
      </c>
      <c r="Z37" s="87"/>
      <c r="AA37" s="98" t="s">
        <v>107</v>
      </c>
      <c r="AB37" s="63">
        <v>29292.799999999999</v>
      </c>
      <c r="AC37" s="63">
        <v>34012.300000000003</v>
      </c>
      <c r="AD37" s="63">
        <v>35181.1</v>
      </c>
      <c r="AE37" s="63">
        <v>40592.800000000003</v>
      </c>
      <c r="AF37" s="63">
        <v>38626.699999999997</v>
      </c>
      <c r="AG37" s="63">
        <f>Soja!H36</f>
        <v>43031.5</v>
      </c>
      <c r="AH37" s="63">
        <v>42518.400000000001</v>
      </c>
      <c r="AI37" s="63">
        <f>Soja!I36</f>
        <v>23970.9</v>
      </c>
      <c r="AJ37" s="63">
        <f t="shared" si="6"/>
        <v>-43.6</v>
      </c>
      <c r="AK37" s="63">
        <f t="shared" si="7"/>
        <v>-44.3</v>
      </c>
      <c r="AL37" s="63">
        <f t="shared" si="8"/>
        <v>-18547.5</v>
      </c>
      <c r="AM37" s="63">
        <f t="shared" si="9"/>
        <v>-19060.599999999999</v>
      </c>
      <c r="AN37" s="22"/>
      <c r="AO37" s="22"/>
      <c r="AP37" s="22"/>
      <c r="AQ37" s="22"/>
      <c r="AR37" s="22"/>
    </row>
    <row r="38" spans="1:44" ht="15.6" customHeight="1" x14ac:dyDescent="0.2">
      <c r="A38" s="56" t="s">
        <v>108</v>
      </c>
      <c r="B38" s="9">
        <v>5010.3999999999996</v>
      </c>
      <c r="C38" s="9">
        <v>5224.8</v>
      </c>
      <c r="D38" s="79">
        <v>5451.3</v>
      </c>
      <c r="E38" s="9">
        <v>5249.6</v>
      </c>
      <c r="F38" s="9">
        <v>5464.8</v>
      </c>
      <c r="G38" s="9">
        <f>Soja!B37</f>
        <v>5623.8</v>
      </c>
      <c r="H38" s="9">
        <v>5546.7</v>
      </c>
      <c r="I38" s="79">
        <f>Soja!C37</f>
        <v>5680</v>
      </c>
      <c r="J38" s="79">
        <f t="shared" si="0"/>
        <v>2.4</v>
      </c>
      <c r="K38" s="79">
        <f t="shared" si="1"/>
        <v>1</v>
      </c>
      <c r="L38" s="79">
        <f t="shared" si="2"/>
        <v>133.30000000000018</v>
      </c>
      <c r="M38" s="79">
        <f t="shared" si="3"/>
        <v>56.199999999999818</v>
      </c>
      <c r="N38" s="88"/>
      <c r="O38" s="56" t="s">
        <v>108</v>
      </c>
      <c r="P38" s="24">
        <v>2950</v>
      </c>
      <c r="Q38" s="24">
        <v>3294</v>
      </c>
      <c r="R38" s="89">
        <v>3090</v>
      </c>
      <c r="S38" s="24">
        <v>3731</v>
      </c>
      <c r="T38" s="24">
        <v>3508</v>
      </c>
      <c r="U38" s="24">
        <f>Soja!E37</f>
        <v>3535</v>
      </c>
      <c r="V38" s="24">
        <v>3633</v>
      </c>
      <c r="W38" s="89">
        <f>Soja!F37</f>
        <v>2131</v>
      </c>
      <c r="X38" s="79">
        <f t="shared" si="4"/>
        <v>-41.3</v>
      </c>
      <c r="Y38" s="79">
        <f t="shared" si="5"/>
        <v>-39.700000000000003</v>
      </c>
      <c r="Z38" s="90"/>
      <c r="AA38" s="268" t="s">
        <v>108</v>
      </c>
      <c r="AB38" s="32">
        <v>14780.7</v>
      </c>
      <c r="AC38" s="32">
        <v>17210.5</v>
      </c>
      <c r="AD38" s="271">
        <v>16844.5</v>
      </c>
      <c r="AE38" s="32">
        <v>19586.3</v>
      </c>
      <c r="AF38" s="32">
        <v>19170.5</v>
      </c>
      <c r="AG38" s="32">
        <f>Soja!H37</f>
        <v>19880.099999999999</v>
      </c>
      <c r="AH38" s="32">
        <v>20151.2</v>
      </c>
      <c r="AI38" s="271">
        <f>Soja!I37</f>
        <v>12104.1</v>
      </c>
      <c r="AJ38" s="271">
        <f t="shared" si="6"/>
        <v>-39.9</v>
      </c>
      <c r="AK38" s="271">
        <f t="shared" si="7"/>
        <v>-39.1</v>
      </c>
      <c r="AL38" s="271">
        <f t="shared" si="8"/>
        <v>-8047.1</v>
      </c>
      <c r="AM38" s="271">
        <f t="shared" si="9"/>
        <v>-7775.9999999999982</v>
      </c>
      <c r="AN38" s="22"/>
      <c r="AO38" s="22"/>
      <c r="AP38" s="22"/>
      <c r="AQ38" s="22"/>
      <c r="AR38" s="22"/>
    </row>
    <row r="39" spans="1:44" ht="15.6" customHeight="1" x14ac:dyDescent="0.2">
      <c r="A39" s="56" t="s">
        <v>109</v>
      </c>
      <c r="B39" s="9">
        <v>542.70000000000005</v>
      </c>
      <c r="C39" s="9">
        <v>600.1</v>
      </c>
      <c r="D39" s="79">
        <v>639.1</v>
      </c>
      <c r="E39" s="9">
        <v>640.4</v>
      </c>
      <c r="F39" s="9">
        <v>678.2</v>
      </c>
      <c r="G39" s="9">
        <f>Soja!B38</f>
        <v>696.3</v>
      </c>
      <c r="H39" s="9">
        <v>680.6</v>
      </c>
      <c r="I39" s="79">
        <f>Soja!C38</f>
        <v>727.6</v>
      </c>
      <c r="J39" s="79">
        <f t="shared" si="0"/>
        <v>6.9</v>
      </c>
      <c r="K39" s="79">
        <f t="shared" si="1"/>
        <v>4.5</v>
      </c>
      <c r="L39" s="79">
        <f t="shared" si="2"/>
        <v>47</v>
      </c>
      <c r="M39" s="79">
        <f t="shared" si="3"/>
        <v>31.300000000000068</v>
      </c>
      <c r="N39" s="88"/>
      <c r="O39" s="56" t="s">
        <v>109</v>
      </c>
      <c r="P39" s="24">
        <v>3030</v>
      </c>
      <c r="Q39" s="24">
        <v>3200</v>
      </c>
      <c r="R39" s="89">
        <v>3341</v>
      </c>
      <c r="S39" s="24">
        <v>3580</v>
      </c>
      <c r="T39" s="24">
        <v>3400</v>
      </c>
      <c r="U39" s="24">
        <f>Soja!E38</f>
        <v>3395</v>
      </c>
      <c r="V39" s="24">
        <v>3540</v>
      </c>
      <c r="W39" s="89">
        <f>Soja!F38</f>
        <v>2940</v>
      </c>
      <c r="X39" s="79">
        <f t="shared" si="4"/>
        <v>-16.899999999999999</v>
      </c>
      <c r="Y39" s="79">
        <f t="shared" si="5"/>
        <v>-13.4</v>
      </c>
      <c r="Z39" s="90"/>
      <c r="AA39" s="268" t="s">
        <v>109</v>
      </c>
      <c r="AB39" s="32">
        <v>1644.4</v>
      </c>
      <c r="AC39" s="32">
        <v>1920.3</v>
      </c>
      <c r="AD39" s="271">
        <v>2135.1999999999998</v>
      </c>
      <c r="AE39" s="32">
        <v>2292.6</v>
      </c>
      <c r="AF39" s="32">
        <v>2305.9</v>
      </c>
      <c r="AG39" s="32">
        <f>Soja!H38</f>
        <v>2363.9</v>
      </c>
      <c r="AH39" s="32">
        <v>2409.3000000000002</v>
      </c>
      <c r="AI39" s="271">
        <f>Soja!I38</f>
        <v>2139.1</v>
      </c>
      <c r="AJ39" s="271">
        <f t="shared" si="6"/>
        <v>-11.2</v>
      </c>
      <c r="AK39" s="271">
        <f t="shared" si="7"/>
        <v>-9.5</v>
      </c>
      <c r="AL39" s="271">
        <f t="shared" si="8"/>
        <v>-270.20000000000027</v>
      </c>
      <c r="AM39" s="271">
        <f t="shared" si="9"/>
        <v>-224.80000000000018</v>
      </c>
      <c r="AN39" s="22"/>
      <c r="AO39" s="22"/>
      <c r="AP39" s="22"/>
      <c r="AQ39" s="22"/>
      <c r="AR39" s="22"/>
    </row>
    <row r="40" spans="1:44" ht="15.6" customHeight="1" x14ac:dyDescent="0.2">
      <c r="A40" s="56" t="s">
        <v>110</v>
      </c>
      <c r="B40" s="9">
        <v>4939.6000000000004</v>
      </c>
      <c r="C40" s="9">
        <v>5249.2</v>
      </c>
      <c r="D40" s="79">
        <v>5455</v>
      </c>
      <c r="E40" s="9">
        <v>5569.6</v>
      </c>
      <c r="F40" s="9">
        <v>5692.1</v>
      </c>
      <c r="G40" s="9">
        <f>Soja!B39</f>
        <v>6055.2</v>
      </c>
      <c r="H40" s="9">
        <v>6055.2</v>
      </c>
      <c r="I40" s="79">
        <f>Soja!C39</f>
        <v>6358</v>
      </c>
      <c r="J40" s="79">
        <f t="shared" si="0"/>
        <v>5</v>
      </c>
      <c r="K40" s="79">
        <f t="shared" si="1"/>
        <v>5</v>
      </c>
      <c r="L40" s="79">
        <f t="shared" si="2"/>
        <v>302.80000000000018</v>
      </c>
      <c r="M40" s="79">
        <f t="shared" si="3"/>
        <v>302.80000000000018</v>
      </c>
      <c r="N40" s="88"/>
      <c r="O40" s="56" t="s">
        <v>110</v>
      </c>
      <c r="P40" s="24">
        <v>2605</v>
      </c>
      <c r="Q40" s="24">
        <v>2835</v>
      </c>
      <c r="R40" s="89">
        <v>2970</v>
      </c>
      <c r="S40" s="24">
        <v>3360</v>
      </c>
      <c r="T40" s="24">
        <v>3013</v>
      </c>
      <c r="U40" s="24">
        <f>Soja!E39</f>
        <v>3433</v>
      </c>
      <c r="V40" s="24">
        <v>3296</v>
      </c>
      <c r="W40" s="89">
        <f>Soja!F39</f>
        <v>1530</v>
      </c>
      <c r="X40" s="79">
        <f t="shared" si="4"/>
        <v>-53.6</v>
      </c>
      <c r="Y40" s="79">
        <f t="shared" si="5"/>
        <v>-55.4</v>
      </c>
      <c r="Z40" s="90"/>
      <c r="AA40" s="268" t="s">
        <v>110</v>
      </c>
      <c r="AB40" s="32">
        <v>12867.7</v>
      </c>
      <c r="AC40" s="32">
        <v>14881.5</v>
      </c>
      <c r="AD40" s="271">
        <v>16201.4</v>
      </c>
      <c r="AE40" s="32">
        <v>18713.900000000001</v>
      </c>
      <c r="AF40" s="32">
        <v>17150.3</v>
      </c>
      <c r="AG40" s="32">
        <f>Soja!H39</f>
        <v>20787.5</v>
      </c>
      <c r="AH40" s="32">
        <v>19957.900000000001</v>
      </c>
      <c r="AI40" s="271">
        <f>Soja!I39</f>
        <v>9727.7000000000007</v>
      </c>
      <c r="AJ40" s="271">
        <f t="shared" si="6"/>
        <v>-51.3</v>
      </c>
      <c r="AK40" s="271">
        <f t="shared" si="7"/>
        <v>-53.2</v>
      </c>
      <c r="AL40" s="271">
        <f t="shared" si="8"/>
        <v>-10230.200000000001</v>
      </c>
      <c r="AM40" s="271">
        <f t="shared" si="9"/>
        <v>-11059.8</v>
      </c>
      <c r="AN40" s="22"/>
      <c r="AO40" s="22"/>
      <c r="AP40" s="22"/>
      <c r="AQ40" s="22"/>
      <c r="AR40" s="22"/>
    </row>
    <row r="41" spans="1:44" ht="15.6" customHeight="1" x14ac:dyDescent="0.2">
      <c r="A41" s="100" t="s">
        <v>111</v>
      </c>
      <c r="B41" s="101">
        <v>3781.1</v>
      </c>
      <c r="C41" s="101">
        <v>4286.5</v>
      </c>
      <c r="D41" s="101">
        <v>4454.5</v>
      </c>
      <c r="E41" s="101">
        <v>4904.8</v>
      </c>
      <c r="F41" s="101">
        <v>5195.2</v>
      </c>
      <c r="G41" s="101">
        <f>Soja!B40</f>
        <v>5877.4</v>
      </c>
      <c r="H41" s="101">
        <v>5639.5</v>
      </c>
      <c r="I41" s="101">
        <f>Soja!C40</f>
        <v>6399.1</v>
      </c>
      <c r="J41" s="101">
        <f t="shared" si="0"/>
        <v>13.5</v>
      </c>
      <c r="K41" s="101">
        <f t="shared" si="1"/>
        <v>8.9</v>
      </c>
      <c r="L41" s="101">
        <f t="shared" si="2"/>
        <v>759.60000000000036</v>
      </c>
      <c r="M41" s="101">
        <f t="shared" si="3"/>
        <v>521.70000000000073</v>
      </c>
      <c r="N41" s="85"/>
      <c r="O41" s="100" t="s">
        <v>111</v>
      </c>
      <c r="P41" s="102">
        <v>2647.9721249999998</v>
      </c>
      <c r="Q41" s="102">
        <v>2886.6615190000002</v>
      </c>
      <c r="R41" s="102">
        <v>2003.8125130000001</v>
      </c>
      <c r="S41" s="102">
        <v>3095.1811290000001</v>
      </c>
      <c r="T41" s="102">
        <v>3417.3951259999999</v>
      </c>
      <c r="U41" s="102">
        <f>Soja!E40</f>
        <v>3443.0478272705623</v>
      </c>
      <c r="V41" s="102">
        <v>3420.2107430000001</v>
      </c>
      <c r="W41" s="102">
        <f>Soja!F40</f>
        <v>3504.3980403494238</v>
      </c>
      <c r="X41" s="101">
        <f t="shared" si="4"/>
        <v>2.5</v>
      </c>
      <c r="Y41" s="101">
        <f t="shared" si="5"/>
        <v>1.8</v>
      </c>
      <c r="Z41" s="87"/>
      <c r="AA41" s="98" t="s">
        <v>111</v>
      </c>
      <c r="AB41" s="63">
        <v>10012.200000000001</v>
      </c>
      <c r="AC41" s="63">
        <v>12373.6</v>
      </c>
      <c r="AD41" s="63">
        <v>8926</v>
      </c>
      <c r="AE41" s="63">
        <v>15181.1</v>
      </c>
      <c r="AF41" s="63">
        <v>17754.599999999999</v>
      </c>
      <c r="AG41" s="63">
        <f>Soja!H40</f>
        <v>20236.2</v>
      </c>
      <c r="AH41" s="63">
        <v>19288.3</v>
      </c>
      <c r="AI41" s="63">
        <f>Soja!I40</f>
        <v>22425</v>
      </c>
      <c r="AJ41" s="63">
        <f t="shared" si="6"/>
        <v>16.3</v>
      </c>
      <c r="AK41" s="63">
        <f t="shared" si="7"/>
        <v>10.8</v>
      </c>
      <c r="AL41" s="63">
        <f t="shared" si="8"/>
        <v>3136.7000000000007</v>
      </c>
      <c r="AM41" s="63">
        <f t="shared" si="9"/>
        <v>2188.7999999999993</v>
      </c>
      <c r="AN41" s="22"/>
      <c r="AO41" s="22"/>
      <c r="AP41" s="22"/>
      <c r="AQ41" s="22"/>
      <c r="AR41" s="22"/>
    </row>
    <row r="42" spans="1:44" ht="15.6" customHeight="1" x14ac:dyDescent="0.2">
      <c r="A42" s="103" t="s">
        <v>112</v>
      </c>
      <c r="B42" s="104">
        <v>26392</v>
      </c>
      <c r="C42" s="104">
        <v>27806.400000000001</v>
      </c>
      <c r="D42" s="104">
        <v>28797.4</v>
      </c>
      <c r="E42" s="104">
        <v>29004.6</v>
      </c>
      <c r="F42" s="104">
        <v>29954</v>
      </c>
      <c r="G42" s="104">
        <f>Soja!B41</f>
        <v>33318.199999999997</v>
      </c>
      <c r="H42" s="104">
        <v>32614.799999999999</v>
      </c>
      <c r="I42" s="104">
        <f>Soja!C41</f>
        <v>34522.800000000003</v>
      </c>
      <c r="J42" s="104">
        <f t="shared" si="0"/>
        <v>5.9</v>
      </c>
      <c r="K42" s="104">
        <f t="shared" si="1"/>
        <v>3.6</v>
      </c>
      <c r="L42" s="104">
        <f t="shared" si="2"/>
        <v>1908.0000000000036</v>
      </c>
      <c r="M42" s="104">
        <f t="shared" si="3"/>
        <v>1204.6000000000058</v>
      </c>
      <c r="N42" s="85"/>
      <c r="O42" s="103" t="s">
        <v>112</v>
      </c>
      <c r="P42" s="105">
        <v>2883.7751549999998</v>
      </c>
      <c r="Q42" s="105">
        <v>3015.6465779999999</v>
      </c>
      <c r="R42" s="105">
        <v>3004.0447989999998</v>
      </c>
      <c r="S42" s="105">
        <v>3409.6031840000001</v>
      </c>
      <c r="T42" s="105">
        <v>3389.4379949999998</v>
      </c>
      <c r="U42" s="105">
        <f>Soja!E41</f>
        <v>3539.1126921622417</v>
      </c>
      <c r="V42" s="105">
        <v>3546.3938659999999</v>
      </c>
      <c r="W42" s="105">
        <f>Soja!F41</f>
        <v>2937.3226737112859</v>
      </c>
      <c r="X42" s="104">
        <f t="shared" si="4"/>
        <v>-17.2</v>
      </c>
      <c r="Y42" s="104">
        <f t="shared" si="5"/>
        <v>-17</v>
      </c>
      <c r="Z42" s="87"/>
      <c r="AA42" s="98" t="s">
        <v>112</v>
      </c>
      <c r="AB42" s="63">
        <v>76108.600000000006</v>
      </c>
      <c r="AC42" s="63">
        <v>83854.399999999994</v>
      </c>
      <c r="AD42" s="63">
        <v>86508.6</v>
      </c>
      <c r="AE42" s="63">
        <v>98894.2</v>
      </c>
      <c r="AF42" s="63">
        <v>101527.1</v>
      </c>
      <c r="AG42" s="63">
        <f>Soja!H41</f>
        <v>117916.8</v>
      </c>
      <c r="AH42" s="63">
        <v>115664.9</v>
      </c>
      <c r="AI42" s="63">
        <f>Soja!I41</f>
        <v>101404.5</v>
      </c>
      <c r="AJ42" s="63">
        <f t="shared" si="6"/>
        <v>-12.3</v>
      </c>
      <c r="AK42" s="63">
        <f t="shared" si="7"/>
        <v>-14</v>
      </c>
      <c r="AL42" s="63">
        <f t="shared" si="8"/>
        <v>-14260.399999999994</v>
      </c>
      <c r="AM42" s="63">
        <f t="shared" si="9"/>
        <v>-16512.300000000003</v>
      </c>
      <c r="AN42" s="22"/>
      <c r="AO42" s="22"/>
      <c r="AP42" s="22"/>
      <c r="AQ42" s="22"/>
      <c r="AR42" s="22"/>
    </row>
    <row r="43" spans="1:44" ht="15.6" customHeight="1" x14ac:dyDescent="0.2">
      <c r="A43" s="98" t="s">
        <v>58</v>
      </c>
      <c r="B43" s="63">
        <v>30173.1</v>
      </c>
      <c r="C43" s="63">
        <v>32092.9</v>
      </c>
      <c r="D43" s="63">
        <v>33251.9</v>
      </c>
      <c r="E43" s="63">
        <v>33909.4</v>
      </c>
      <c r="F43" s="63">
        <v>35149.199999999997</v>
      </c>
      <c r="G43" s="63">
        <f>Soja!B42</f>
        <v>39195.599999999999</v>
      </c>
      <c r="H43" s="63">
        <v>38254.300000000003</v>
      </c>
      <c r="I43" s="63">
        <f>Soja!C42</f>
        <v>40921.9</v>
      </c>
      <c r="J43" s="63">
        <f t="shared" si="0"/>
        <v>7</v>
      </c>
      <c r="K43" s="63">
        <f t="shared" si="1"/>
        <v>4.4000000000000004</v>
      </c>
      <c r="L43" s="63">
        <f t="shared" si="2"/>
        <v>2667.5999999999985</v>
      </c>
      <c r="M43" s="63">
        <f t="shared" si="3"/>
        <v>1726.3000000000029</v>
      </c>
      <c r="N43" s="85"/>
      <c r="O43" s="98" t="s">
        <v>58</v>
      </c>
      <c r="P43" s="99">
        <v>2854.2258270000002</v>
      </c>
      <c r="Q43" s="99">
        <v>2998.4186410000002</v>
      </c>
      <c r="R43" s="99">
        <v>2870.0514119999998</v>
      </c>
      <c r="S43" s="99">
        <v>3364.1238389999999</v>
      </c>
      <c r="T43" s="99">
        <v>3393.5702449999999</v>
      </c>
      <c r="U43" s="99">
        <f>Soja!E42</f>
        <v>3524.7077171927458</v>
      </c>
      <c r="V43" s="99">
        <v>3527.7917819999998</v>
      </c>
      <c r="W43" s="99">
        <f>Soja!F42</f>
        <v>3025.9982234451477</v>
      </c>
      <c r="X43" s="63">
        <f t="shared" si="4"/>
        <v>-14.2</v>
      </c>
      <c r="Y43" s="63">
        <f t="shared" si="5"/>
        <v>-14.1</v>
      </c>
      <c r="Z43" s="87"/>
      <c r="AA43" s="98" t="s">
        <v>58</v>
      </c>
      <c r="AB43" s="63">
        <v>86120.8</v>
      </c>
      <c r="AC43" s="63">
        <v>96228</v>
      </c>
      <c r="AD43" s="63">
        <v>95434.6</v>
      </c>
      <c r="AE43" s="63">
        <v>114075.3</v>
      </c>
      <c r="AF43" s="63">
        <v>119281.7</v>
      </c>
      <c r="AG43" s="63">
        <f>Soja!H42</f>
        <v>138153</v>
      </c>
      <c r="AH43" s="63">
        <v>134953.20000000001</v>
      </c>
      <c r="AI43" s="63">
        <f>Soja!I42</f>
        <v>123829.5</v>
      </c>
      <c r="AJ43" s="63">
        <f t="shared" si="6"/>
        <v>-8.1999999999999993</v>
      </c>
      <c r="AK43" s="63">
        <f t="shared" si="7"/>
        <v>-10.4</v>
      </c>
      <c r="AL43" s="63">
        <f t="shared" si="8"/>
        <v>-11123.700000000012</v>
      </c>
      <c r="AM43" s="63">
        <f t="shared" si="9"/>
        <v>-14323.5</v>
      </c>
      <c r="AN43" s="22"/>
      <c r="AO43" s="22"/>
      <c r="AP43" s="22"/>
      <c r="AQ43" s="22"/>
      <c r="AR43" s="22"/>
    </row>
    <row r="44" spans="1:44" ht="15.6" customHeight="1" x14ac:dyDescent="0.2">
      <c r="A44" s="17" t="e">
        <f>#REF!</f>
        <v>#REF!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17" t="s">
        <v>5</v>
      </c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17" t="s">
        <v>5</v>
      </c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</row>
    <row r="45" spans="1:44" ht="15.6" customHeight="1" x14ac:dyDescent="0.2">
      <c r="A45" s="17" t="e">
        <f>#REF!</f>
        <v>#REF!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17" t="e">
        <f>#REF!</f>
        <v>#REF!</v>
      </c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17" t="e">
        <f>#REF!</f>
        <v>#REF!</v>
      </c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</row>
    <row r="46" spans="1:44" ht="20.100000000000001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</row>
    <row r="47" spans="1:44" ht="20.100000000000001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</row>
    <row r="48" spans="1:44" ht="20.100000000000001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</row>
    <row r="49" spans="1:44" ht="20.100000000000001" customHeight="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</row>
    <row r="50" spans="1:44" ht="20.100000000000001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</row>
    <row r="51" spans="1:44" ht="20.100000000000001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</row>
    <row r="52" spans="1:44" ht="20.100000000000001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</row>
    <row r="53" spans="1:44" ht="15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</row>
    <row r="54" spans="1:44" ht="15" customHeight="1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</row>
    <row r="55" spans="1:44" ht="15" customHeight="1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</row>
    <row r="56" spans="1:44" ht="15" customHeight="1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</row>
    <row r="57" spans="1:44" ht="19.5" customHeight="1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</row>
    <row r="58" spans="1:44" ht="19.5" customHeight="1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</row>
    <row r="59" spans="1:44" ht="19.5" customHeight="1" x14ac:dyDescent="0.2"/>
    <row r="60" spans="1:44" ht="15" customHeight="1" x14ac:dyDescent="0.2"/>
    <row r="61" spans="1:44" ht="15" customHeight="1" x14ac:dyDescent="0.2"/>
    <row r="62" spans="1:44" ht="15" customHeight="1" x14ac:dyDescent="0.2"/>
    <row r="63" spans="1:44" ht="15" customHeight="1" x14ac:dyDescent="0.2"/>
    <row r="64" spans="1:4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hidden="1" customHeight="1" x14ac:dyDescent="0.2"/>
    <row r="72" ht="15" hidden="1" customHeight="1" x14ac:dyDescent="0.2"/>
    <row r="73" ht="15" hidden="1" customHeight="1" x14ac:dyDescent="0.2"/>
    <row r="74" ht="15" hidden="1" customHeight="1" x14ac:dyDescent="0.2"/>
    <row r="75" ht="15" hidden="1" customHeight="1" x14ac:dyDescent="0.2"/>
    <row r="76" ht="15" hidden="1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hidden="1" customHeight="1" x14ac:dyDescent="0.2"/>
    <row r="86" ht="15" hidden="1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9.5" customHeight="1" x14ac:dyDescent="0.2"/>
    <row r="110" ht="19.5" customHeight="1" x14ac:dyDescent="0.2"/>
    <row r="111" ht="19.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hidden="1" customHeight="1" x14ac:dyDescent="0.2"/>
    <row r="124" ht="15" hidden="1" customHeight="1" x14ac:dyDescent="0.2"/>
    <row r="125" ht="15" hidden="1" customHeight="1" x14ac:dyDescent="0.2"/>
    <row r="126" ht="15" hidden="1" customHeight="1" x14ac:dyDescent="0.2"/>
    <row r="127" ht="15" hidden="1" customHeight="1" x14ac:dyDescent="0.2"/>
    <row r="128" ht="15" hidden="1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hidden="1" customHeight="1" x14ac:dyDescent="0.2"/>
    <row r="138" ht="15" hidden="1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</sheetData>
  <mergeCells count="45">
    <mergeCell ref="A1:I1"/>
    <mergeCell ref="A2:M2"/>
    <mergeCell ref="O2:Y2"/>
    <mergeCell ref="AA2:AM2"/>
    <mergeCell ref="A3:M3"/>
    <mergeCell ref="O3:Y3"/>
    <mergeCell ref="AA3:AM3"/>
    <mergeCell ref="A4:M4"/>
    <mergeCell ref="O4:Y4"/>
    <mergeCell ref="AA4:AM4"/>
    <mergeCell ref="A5:A8"/>
    <mergeCell ref="B5:M5"/>
    <mergeCell ref="O5:O8"/>
    <mergeCell ref="P5:Y5"/>
    <mergeCell ref="AA5:AA8"/>
    <mergeCell ref="AB5:AM5"/>
    <mergeCell ref="H6:I6"/>
    <mergeCell ref="J6:M6"/>
    <mergeCell ref="V6:W6"/>
    <mergeCell ref="X6:Y6"/>
    <mergeCell ref="AH6:AI6"/>
    <mergeCell ref="AJ6:AM6"/>
    <mergeCell ref="B7:B8"/>
    <mergeCell ref="C7:C8"/>
    <mergeCell ref="D7:D8"/>
    <mergeCell ref="E7:E8"/>
    <mergeCell ref="F7:F8"/>
    <mergeCell ref="G7:G8"/>
    <mergeCell ref="J7:K7"/>
    <mergeCell ref="L7:M7"/>
    <mergeCell ref="P7:P8"/>
    <mergeCell ref="Q7:Q8"/>
    <mergeCell ref="R7:R8"/>
    <mergeCell ref="S7:S8"/>
    <mergeCell ref="T7:T8"/>
    <mergeCell ref="U7:U8"/>
    <mergeCell ref="X7:Y7"/>
    <mergeCell ref="AB7:AB8"/>
    <mergeCell ref="AJ7:AK7"/>
    <mergeCell ref="AL7:AM7"/>
    <mergeCell ref="AC7:AC8"/>
    <mergeCell ref="AD7:AD8"/>
    <mergeCell ref="AE7:AE8"/>
    <mergeCell ref="AF7:AF8"/>
    <mergeCell ref="AG7:AG8"/>
  </mergeCells>
  <printOptions gridLines="1" gridLinesSet="0"/>
  <pageMargins left="0.51180599999999998" right="0.39375000000000004" top="0.98402800000000012" bottom="0.98402800000000012" header="0.5" footer="0.5"/>
  <pageSetup paperSize="9" orientation="portrait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46"/>
  <sheetViews>
    <sheetView zoomScaleNormal="100" workbookViewId="0">
      <pane xSplit="1" ySplit="7" topLeftCell="B17" activePane="bottomRight" state="frozen"/>
      <selection pane="topRight"/>
      <selection pane="bottomLeft"/>
      <selection pane="bottomRight" sqref="A1:J44"/>
    </sheetView>
  </sheetViews>
  <sheetFormatPr defaultColWidth="11.42578125" defaultRowHeight="20.100000000000001" customHeight="1" x14ac:dyDescent="0.2"/>
  <cols>
    <col min="1" max="1" width="19.140625" style="66" customWidth="1"/>
    <col min="2" max="3" width="11.28515625" style="66" customWidth="1"/>
    <col min="4" max="4" width="7.85546875" style="66" customWidth="1"/>
    <col min="5" max="6" width="11.28515625" style="66" customWidth="1"/>
    <col min="7" max="7" width="7.42578125" style="66" customWidth="1"/>
    <col min="8" max="9" width="11.28515625" style="66" customWidth="1"/>
    <col min="10" max="10" width="7.42578125" style="66" customWidth="1"/>
    <col min="11" max="11" width="9.42578125" style="66" customWidth="1"/>
    <col min="12" max="13" width="7" style="66" customWidth="1"/>
    <col min="14" max="14" width="9.42578125" style="66" customWidth="1"/>
    <col min="15" max="21" width="8.7109375" style="66" customWidth="1"/>
    <col min="22" max="231" width="11.42578125" style="66" customWidth="1"/>
  </cols>
  <sheetData>
    <row r="1" spans="1:21" ht="29.25" customHeight="1" x14ac:dyDescent="0.2">
      <c r="A1" s="691"/>
      <c r="B1" s="691"/>
      <c r="C1" s="691"/>
      <c r="D1" s="691"/>
      <c r="E1" s="691"/>
      <c r="F1" s="691"/>
      <c r="G1" s="691"/>
      <c r="H1" s="691"/>
      <c r="I1" s="691"/>
      <c r="J1" s="691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1" ht="15.6" customHeight="1" x14ac:dyDescent="0.2">
      <c r="A2" s="691"/>
      <c r="B2" s="691"/>
      <c r="C2" s="691"/>
      <c r="D2" s="691"/>
      <c r="E2" s="691"/>
      <c r="F2" s="691"/>
      <c r="G2" s="691"/>
      <c r="H2" s="691"/>
      <c r="I2" s="691"/>
      <c r="J2" s="691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1" ht="15.6" customHeight="1" x14ac:dyDescent="0.2">
      <c r="A3" s="691"/>
      <c r="B3" s="691"/>
      <c r="C3" s="691"/>
      <c r="D3" s="691"/>
      <c r="E3" s="691"/>
      <c r="F3" s="691"/>
      <c r="G3" s="691"/>
      <c r="H3" s="691"/>
      <c r="I3" s="691"/>
      <c r="J3" s="691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ht="15.6" customHeight="1" x14ac:dyDescent="0.2">
      <c r="A4" s="691"/>
      <c r="B4" s="691"/>
      <c r="C4" s="691"/>
      <c r="D4" s="691"/>
      <c r="E4" s="691"/>
      <c r="F4" s="691"/>
      <c r="G4" s="691"/>
      <c r="H4" s="691"/>
      <c r="I4" s="691"/>
      <c r="J4" s="691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</row>
    <row r="5" spans="1:21" ht="20.100000000000001" customHeight="1" x14ac:dyDescent="0.2">
      <c r="A5" s="692" t="s">
        <v>65</v>
      </c>
      <c r="B5" s="694" t="s">
        <v>66</v>
      </c>
      <c r="C5" s="694"/>
      <c r="D5" s="694"/>
      <c r="E5" s="692" t="s">
        <v>67</v>
      </c>
      <c r="F5" s="692"/>
      <c r="G5" s="692"/>
      <c r="H5" s="694" t="s">
        <v>68</v>
      </c>
      <c r="I5" s="694"/>
      <c r="J5" s="694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</row>
    <row r="6" spans="1:21" ht="20.100000000000001" customHeight="1" x14ac:dyDescent="0.2">
      <c r="A6" s="692"/>
      <c r="B6" s="511" t="s">
        <v>2</v>
      </c>
      <c r="C6" s="511" t="s">
        <v>4</v>
      </c>
      <c r="D6" s="511" t="s">
        <v>69</v>
      </c>
      <c r="E6" s="511" t="s">
        <v>2</v>
      </c>
      <c r="F6" s="511" t="s">
        <v>4</v>
      </c>
      <c r="G6" s="511" t="s">
        <v>69</v>
      </c>
      <c r="H6" s="511" t="s">
        <v>2</v>
      </c>
      <c r="I6" s="511" t="s">
        <v>4</v>
      </c>
      <c r="J6" s="511" t="s">
        <v>69</v>
      </c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</row>
    <row r="7" spans="1:21" ht="20.100000000000001" customHeight="1" x14ac:dyDescent="0.2">
      <c r="A7" s="733"/>
      <c r="B7" s="649" t="s">
        <v>70</v>
      </c>
      <c r="C7" s="512" t="s">
        <v>71</v>
      </c>
      <c r="D7" s="513" t="s">
        <v>72</v>
      </c>
      <c r="E7" s="513" t="s">
        <v>73</v>
      </c>
      <c r="F7" s="514" t="s">
        <v>74</v>
      </c>
      <c r="G7" s="513" t="s">
        <v>75</v>
      </c>
      <c r="H7" s="514" t="s">
        <v>76</v>
      </c>
      <c r="I7" s="513" t="s">
        <v>77</v>
      </c>
      <c r="J7" s="514" t="s">
        <v>78</v>
      </c>
      <c r="K7" s="559"/>
      <c r="L7" s="68"/>
      <c r="M7" s="68"/>
      <c r="N7" s="68"/>
      <c r="O7" s="68"/>
      <c r="P7" s="68"/>
      <c r="Q7" s="68"/>
      <c r="R7" s="68"/>
      <c r="S7" s="68"/>
      <c r="T7" s="68"/>
      <c r="U7" s="68"/>
    </row>
    <row r="8" spans="1:21" ht="15.6" customHeight="1" x14ac:dyDescent="0.2">
      <c r="A8" s="474" t="s">
        <v>79</v>
      </c>
      <c r="B8" s="494">
        <v>71.2</v>
      </c>
      <c r="C8" s="494">
        <v>66.8</v>
      </c>
      <c r="D8" s="494">
        <v>-6.2</v>
      </c>
      <c r="E8" s="495">
        <v>2308.5308988764045</v>
      </c>
      <c r="F8" s="495">
        <v>2199.6062874251502</v>
      </c>
      <c r="G8" s="494">
        <v>-4.7</v>
      </c>
      <c r="H8" s="494">
        <v>164.3</v>
      </c>
      <c r="I8" s="494">
        <v>147</v>
      </c>
      <c r="J8" s="494">
        <v>-10.5</v>
      </c>
      <c r="K8" s="185"/>
      <c r="L8" s="185"/>
      <c r="M8" s="185"/>
      <c r="N8" s="185"/>
      <c r="O8" s="115"/>
      <c r="P8" s="115"/>
      <c r="Q8" s="115"/>
      <c r="R8" s="115"/>
      <c r="S8" s="115"/>
      <c r="T8" s="115"/>
      <c r="U8" s="115"/>
    </row>
    <row r="9" spans="1:21" ht="15.6" hidden="1" customHeight="1" x14ac:dyDescent="0.2">
      <c r="A9" s="467" t="s">
        <v>80</v>
      </c>
      <c r="B9" s="500">
        <v>0</v>
      </c>
      <c r="C9" s="500">
        <v>0</v>
      </c>
      <c r="D9" s="498">
        <v>0</v>
      </c>
      <c r="E9" s="499"/>
      <c r="F9" s="499"/>
      <c r="G9" s="498">
        <v>0</v>
      </c>
      <c r="H9" s="500">
        <v>0</v>
      </c>
      <c r="I9" s="500">
        <v>0</v>
      </c>
      <c r="J9" s="500">
        <v>0</v>
      </c>
      <c r="K9" s="185"/>
      <c r="L9" s="185"/>
      <c r="M9" s="185"/>
      <c r="N9" s="185"/>
      <c r="O9" s="122"/>
      <c r="P9" s="122"/>
      <c r="Q9" s="122"/>
      <c r="R9" s="122"/>
      <c r="S9" s="122"/>
      <c r="T9" s="122"/>
      <c r="U9" s="122"/>
    </row>
    <row r="10" spans="1:21" ht="15.6" hidden="1" customHeight="1" x14ac:dyDescent="0.2">
      <c r="A10" s="467" t="s">
        <v>81</v>
      </c>
      <c r="B10" s="500">
        <v>0</v>
      </c>
      <c r="C10" s="500">
        <v>0</v>
      </c>
      <c r="D10" s="498">
        <v>0</v>
      </c>
      <c r="E10" s="499"/>
      <c r="F10" s="499"/>
      <c r="G10" s="498">
        <v>0</v>
      </c>
      <c r="H10" s="500">
        <v>0</v>
      </c>
      <c r="I10" s="500">
        <v>0</v>
      </c>
      <c r="J10" s="500">
        <v>0</v>
      </c>
      <c r="K10" s="185"/>
      <c r="L10" s="185"/>
      <c r="M10" s="185"/>
      <c r="N10" s="185"/>
      <c r="O10" s="122"/>
      <c r="P10" s="122"/>
      <c r="Q10" s="122"/>
      <c r="R10" s="122"/>
      <c r="S10" s="122"/>
      <c r="T10" s="122"/>
      <c r="U10" s="122"/>
    </row>
    <row r="11" spans="1:21" ht="15.6" hidden="1" customHeight="1" x14ac:dyDescent="0.2">
      <c r="A11" s="467" t="s">
        <v>82</v>
      </c>
      <c r="B11" s="500">
        <v>0</v>
      </c>
      <c r="C11" s="500">
        <v>0</v>
      </c>
      <c r="D11" s="498">
        <v>0</v>
      </c>
      <c r="E11" s="499"/>
      <c r="F11" s="499"/>
      <c r="G11" s="498">
        <v>0</v>
      </c>
      <c r="H11" s="500">
        <v>0</v>
      </c>
      <c r="I11" s="500">
        <v>0</v>
      </c>
      <c r="J11" s="500">
        <v>0</v>
      </c>
      <c r="K11" s="185"/>
      <c r="L11" s="185"/>
      <c r="M11" s="185"/>
      <c r="N11" s="185"/>
      <c r="O11" s="122"/>
      <c r="P11" s="122"/>
      <c r="Q11" s="122"/>
      <c r="R11" s="122"/>
      <c r="S11" s="122"/>
      <c r="T11" s="122"/>
      <c r="U11" s="122"/>
    </row>
    <row r="12" spans="1:21" ht="15.6" hidden="1" customHeight="1" x14ac:dyDescent="0.2">
      <c r="A12" s="467" t="s">
        <v>83</v>
      </c>
      <c r="B12" s="500">
        <v>0</v>
      </c>
      <c r="C12" s="500">
        <v>0</v>
      </c>
      <c r="D12" s="498">
        <v>0</v>
      </c>
      <c r="E12" s="499"/>
      <c r="F12" s="499"/>
      <c r="G12" s="498">
        <v>0</v>
      </c>
      <c r="H12" s="500">
        <v>0</v>
      </c>
      <c r="I12" s="500">
        <v>0</v>
      </c>
      <c r="J12" s="500">
        <v>0</v>
      </c>
      <c r="K12" s="185"/>
      <c r="L12" s="185"/>
      <c r="M12" s="185"/>
      <c r="N12" s="185"/>
      <c r="O12" s="122"/>
      <c r="P12" s="122"/>
      <c r="Q12" s="122"/>
      <c r="R12" s="122"/>
      <c r="S12" s="122"/>
      <c r="T12" s="122"/>
      <c r="U12" s="122"/>
    </row>
    <row r="13" spans="1:21" ht="15.6" hidden="1" customHeight="1" x14ac:dyDescent="0.2">
      <c r="A13" s="467" t="s">
        <v>84</v>
      </c>
      <c r="B13" s="500">
        <v>0</v>
      </c>
      <c r="C13" s="500">
        <v>0</v>
      </c>
      <c r="D13" s="498">
        <v>0</v>
      </c>
      <c r="E13" s="499"/>
      <c r="F13" s="499"/>
      <c r="G13" s="498">
        <v>0</v>
      </c>
      <c r="H13" s="500">
        <v>0</v>
      </c>
      <c r="I13" s="500">
        <v>0</v>
      </c>
      <c r="J13" s="500">
        <v>0</v>
      </c>
      <c r="K13" s="185"/>
      <c r="L13" s="185"/>
      <c r="M13" s="185"/>
      <c r="N13" s="185"/>
      <c r="O13" s="122"/>
      <c r="P13" s="122"/>
      <c r="Q13" s="122"/>
      <c r="R13" s="122"/>
      <c r="S13" s="122"/>
      <c r="T13" s="122"/>
      <c r="U13" s="122"/>
    </row>
    <row r="14" spans="1:21" ht="15.6" customHeight="1" x14ac:dyDescent="0.2">
      <c r="A14" s="501" t="s">
        <v>85</v>
      </c>
      <c r="B14" s="500">
        <v>20.6</v>
      </c>
      <c r="C14" s="500">
        <v>21.9</v>
      </c>
      <c r="D14" s="498">
        <v>6.3</v>
      </c>
      <c r="E14" s="499">
        <v>2666</v>
      </c>
      <c r="F14" s="499">
        <v>2656</v>
      </c>
      <c r="G14" s="498">
        <v>-0.4</v>
      </c>
      <c r="H14" s="500">
        <v>54.9</v>
      </c>
      <c r="I14" s="500">
        <v>58.2</v>
      </c>
      <c r="J14" s="500">
        <v>6</v>
      </c>
      <c r="K14" s="185"/>
      <c r="L14" s="185"/>
      <c r="M14" s="185"/>
      <c r="N14" s="185"/>
      <c r="O14" s="122"/>
      <c r="P14" s="122"/>
      <c r="Q14" s="122"/>
      <c r="R14" s="122"/>
      <c r="S14" s="122"/>
      <c r="T14" s="122"/>
      <c r="U14" s="122"/>
    </row>
    <row r="15" spans="1:21" ht="15.6" customHeight="1" x14ac:dyDescent="0.2">
      <c r="A15" s="501" t="s">
        <v>86</v>
      </c>
      <c r="B15" s="500">
        <v>50.6</v>
      </c>
      <c r="C15" s="500">
        <v>44.9</v>
      </c>
      <c r="D15" s="498">
        <v>-11.3</v>
      </c>
      <c r="E15" s="499">
        <v>2163</v>
      </c>
      <c r="F15" s="469">
        <v>1977</v>
      </c>
      <c r="G15" s="498">
        <v>-8.6</v>
      </c>
      <c r="H15" s="500">
        <v>109.4</v>
      </c>
      <c r="I15" s="500">
        <v>88.8</v>
      </c>
      <c r="J15" s="500">
        <v>-18.8</v>
      </c>
      <c r="K15" s="185"/>
      <c r="L15" s="185"/>
      <c r="M15" s="185"/>
      <c r="N15" s="185"/>
      <c r="O15" s="122"/>
      <c r="P15" s="122"/>
      <c r="Q15" s="122"/>
      <c r="R15" s="122"/>
      <c r="S15" s="122"/>
      <c r="T15" s="122"/>
      <c r="U15" s="122"/>
    </row>
    <row r="16" spans="1:21" ht="15.6" customHeight="1" x14ac:dyDescent="0.2">
      <c r="A16" s="474" t="s">
        <v>87</v>
      </c>
      <c r="B16" s="494">
        <v>117.14</v>
      </c>
      <c r="C16" s="494">
        <v>192.7</v>
      </c>
      <c r="D16" s="494">
        <v>64.5</v>
      </c>
      <c r="E16" s="495">
        <v>1583.3054464743043</v>
      </c>
      <c r="F16" s="495">
        <v>1799.1442656979762</v>
      </c>
      <c r="G16" s="494">
        <v>13.6</v>
      </c>
      <c r="H16" s="494">
        <v>185.5</v>
      </c>
      <c r="I16" s="494">
        <v>346.7</v>
      </c>
      <c r="J16" s="494">
        <v>86.9</v>
      </c>
      <c r="K16" s="185"/>
      <c r="L16" s="185"/>
      <c r="M16" s="185"/>
      <c r="N16" s="185"/>
      <c r="O16" s="115"/>
      <c r="P16" s="115"/>
      <c r="Q16" s="115"/>
      <c r="R16" s="115"/>
      <c r="S16" s="115"/>
      <c r="T16" s="115"/>
      <c r="U16" s="115"/>
    </row>
    <row r="17" spans="1:21" ht="15.6" customHeight="1" x14ac:dyDescent="0.2">
      <c r="A17" s="501" t="s">
        <v>88</v>
      </c>
      <c r="B17" s="500">
        <v>9.8000000000000007</v>
      </c>
      <c r="C17" s="500">
        <v>9.9</v>
      </c>
      <c r="D17" s="498">
        <v>1</v>
      </c>
      <c r="E17" s="499">
        <v>2247</v>
      </c>
      <c r="F17" s="499">
        <v>2295</v>
      </c>
      <c r="G17" s="498">
        <v>2.1</v>
      </c>
      <c r="H17" s="500">
        <v>22</v>
      </c>
      <c r="I17" s="500">
        <v>22.7</v>
      </c>
      <c r="J17" s="500">
        <v>3.2</v>
      </c>
      <c r="K17" s="185"/>
      <c r="L17" s="185"/>
      <c r="M17" s="185"/>
      <c r="N17" s="185"/>
      <c r="O17" s="122"/>
      <c r="P17" s="122"/>
      <c r="Q17" s="122"/>
      <c r="R17" s="122"/>
      <c r="S17" s="122"/>
      <c r="T17" s="122"/>
      <c r="U17" s="122"/>
    </row>
    <row r="18" spans="1:21" ht="15.6" customHeight="1" x14ac:dyDescent="0.2">
      <c r="A18" s="501" t="s">
        <v>89</v>
      </c>
      <c r="B18" s="500">
        <v>11.6</v>
      </c>
      <c r="C18" s="500">
        <v>17.2</v>
      </c>
      <c r="D18" s="498">
        <v>48.3</v>
      </c>
      <c r="E18" s="499">
        <v>1264</v>
      </c>
      <c r="F18" s="499">
        <v>1720</v>
      </c>
      <c r="G18" s="498">
        <v>36.1</v>
      </c>
      <c r="H18" s="500">
        <v>14.7</v>
      </c>
      <c r="I18" s="500">
        <v>29.6</v>
      </c>
      <c r="J18" s="500">
        <v>101.4</v>
      </c>
      <c r="K18" s="185"/>
      <c r="L18" s="185"/>
      <c r="M18" s="185"/>
      <c r="N18" s="185"/>
      <c r="O18" s="122"/>
      <c r="P18" s="122"/>
      <c r="Q18" s="122"/>
      <c r="R18" s="122"/>
      <c r="S18" s="122"/>
      <c r="T18" s="122"/>
      <c r="U18" s="122"/>
    </row>
    <row r="19" spans="1:21" ht="15.6" hidden="1" customHeight="1" x14ac:dyDescent="0.2">
      <c r="A19" s="501" t="s">
        <v>90</v>
      </c>
      <c r="B19" s="500">
        <v>0</v>
      </c>
      <c r="C19" s="500">
        <v>0</v>
      </c>
      <c r="D19" s="498">
        <v>0</v>
      </c>
      <c r="E19" s="499"/>
      <c r="F19" s="499"/>
      <c r="G19" s="498">
        <v>0</v>
      </c>
      <c r="H19" s="500">
        <v>0</v>
      </c>
      <c r="I19" s="500">
        <v>0</v>
      </c>
      <c r="J19" s="500">
        <v>0</v>
      </c>
      <c r="K19" s="185"/>
      <c r="L19" s="185"/>
      <c r="M19" s="185"/>
      <c r="N19" s="185"/>
      <c r="O19" s="122"/>
      <c r="P19" s="122"/>
      <c r="Q19" s="122"/>
      <c r="R19" s="122"/>
      <c r="S19" s="122"/>
      <c r="T19" s="122"/>
      <c r="U19" s="122"/>
    </row>
    <row r="20" spans="1:21" ht="15.6" customHeight="1" x14ac:dyDescent="0.2">
      <c r="A20" s="501" t="s">
        <v>91</v>
      </c>
      <c r="B20" s="500">
        <v>0.6</v>
      </c>
      <c r="C20" s="500">
        <v>0.6</v>
      </c>
      <c r="D20" s="498">
        <v>4.5</v>
      </c>
      <c r="E20" s="499">
        <v>859</v>
      </c>
      <c r="F20" s="499">
        <v>1426</v>
      </c>
      <c r="G20" s="498">
        <v>66</v>
      </c>
      <c r="H20" s="500">
        <v>0.5</v>
      </c>
      <c r="I20" s="500">
        <v>0.9</v>
      </c>
      <c r="J20" s="500">
        <v>80</v>
      </c>
      <c r="K20" s="185"/>
      <c r="L20" s="185"/>
      <c r="M20" s="185"/>
      <c r="N20" s="185"/>
      <c r="O20" s="122"/>
      <c r="P20" s="122"/>
      <c r="Q20" s="122"/>
      <c r="R20" s="122"/>
      <c r="S20" s="122"/>
      <c r="T20" s="122"/>
      <c r="U20" s="122"/>
    </row>
    <row r="21" spans="1:21" ht="15.6" customHeight="1" x14ac:dyDescent="0.2">
      <c r="A21" s="501" t="s">
        <v>92</v>
      </c>
      <c r="B21" s="500">
        <v>0.14000000000000001</v>
      </c>
      <c r="C21" s="500">
        <v>0</v>
      </c>
      <c r="D21" s="498">
        <v>-100</v>
      </c>
      <c r="E21" s="502">
        <v>500</v>
      </c>
      <c r="F21" s="469">
        <v>0</v>
      </c>
      <c r="G21" s="498">
        <v>-100</v>
      </c>
      <c r="H21" s="500">
        <v>0.1</v>
      </c>
      <c r="I21" s="500">
        <v>0</v>
      </c>
      <c r="J21" s="500">
        <v>-100</v>
      </c>
      <c r="K21" s="155"/>
      <c r="L21" s="155"/>
      <c r="M21" s="155"/>
      <c r="N21" s="185"/>
      <c r="O21" s="122"/>
      <c r="P21" s="122"/>
      <c r="Q21" s="122"/>
      <c r="R21" s="122"/>
      <c r="S21" s="122"/>
      <c r="T21" s="122"/>
      <c r="U21" s="122"/>
    </row>
    <row r="22" spans="1:21" ht="15.6" hidden="1" customHeight="1" x14ac:dyDescent="0.2">
      <c r="A22" s="501" t="s">
        <v>93</v>
      </c>
      <c r="B22" s="500">
        <v>0</v>
      </c>
      <c r="C22" s="500">
        <v>0</v>
      </c>
      <c r="D22" s="498">
        <v>0</v>
      </c>
      <c r="E22" s="499">
        <v>0</v>
      </c>
      <c r="F22" s="499">
        <v>0</v>
      </c>
      <c r="G22" s="498">
        <v>0</v>
      </c>
      <c r="H22" s="500">
        <v>0</v>
      </c>
      <c r="I22" s="500">
        <v>0</v>
      </c>
      <c r="J22" s="500">
        <v>0</v>
      </c>
      <c r="K22" s="185"/>
      <c r="L22" s="185"/>
      <c r="M22" s="185"/>
      <c r="N22" s="185"/>
      <c r="O22" s="122"/>
      <c r="P22" s="122"/>
      <c r="Q22" s="122"/>
      <c r="R22" s="122"/>
      <c r="S22" s="122"/>
      <c r="T22" s="122"/>
      <c r="U22" s="122"/>
    </row>
    <row r="23" spans="1:21" ht="15.6" hidden="1" customHeight="1" x14ac:dyDescent="0.2">
      <c r="A23" s="501" t="s">
        <v>94</v>
      </c>
      <c r="B23" s="500">
        <v>0</v>
      </c>
      <c r="C23" s="500">
        <v>0</v>
      </c>
      <c r="D23" s="498">
        <v>0</v>
      </c>
      <c r="E23" s="499">
        <v>0</v>
      </c>
      <c r="F23" s="499">
        <v>0</v>
      </c>
      <c r="G23" s="498">
        <v>0</v>
      </c>
      <c r="H23" s="500">
        <v>0</v>
      </c>
      <c r="I23" s="500">
        <v>0</v>
      </c>
      <c r="J23" s="500">
        <v>0</v>
      </c>
      <c r="K23" s="185"/>
      <c r="L23" s="185"/>
      <c r="M23" s="185"/>
      <c r="N23" s="185"/>
      <c r="O23" s="122"/>
      <c r="P23" s="122"/>
      <c r="Q23" s="122"/>
      <c r="R23" s="122"/>
      <c r="S23" s="122"/>
      <c r="T23" s="122"/>
      <c r="U23" s="122"/>
    </row>
    <row r="24" spans="1:21" ht="15.6" hidden="1" customHeight="1" x14ac:dyDescent="0.2">
      <c r="A24" s="501" t="s">
        <v>95</v>
      </c>
      <c r="B24" s="500">
        <v>0</v>
      </c>
      <c r="C24" s="500">
        <v>0</v>
      </c>
      <c r="D24" s="498">
        <v>0</v>
      </c>
      <c r="E24" s="499">
        <v>0</v>
      </c>
      <c r="F24" s="499">
        <v>0</v>
      </c>
      <c r="G24" s="498">
        <v>0</v>
      </c>
      <c r="H24" s="500">
        <v>0</v>
      </c>
      <c r="I24" s="500">
        <v>0</v>
      </c>
      <c r="J24" s="500">
        <v>0</v>
      </c>
      <c r="K24" s="185"/>
      <c r="L24" s="185"/>
      <c r="M24" s="185"/>
      <c r="N24" s="185"/>
      <c r="O24" s="122"/>
      <c r="P24" s="122"/>
      <c r="Q24" s="122"/>
      <c r="R24" s="122"/>
      <c r="S24" s="122"/>
      <c r="T24" s="122"/>
      <c r="U24" s="122"/>
    </row>
    <row r="25" spans="1:21" ht="15.6" customHeight="1" x14ac:dyDescent="0.2">
      <c r="A25" s="501" t="s">
        <v>96</v>
      </c>
      <c r="B25" s="500">
        <v>95</v>
      </c>
      <c r="C25" s="500">
        <v>165</v>
      </c>
      <c r="D25" s="498">
        <v>73.7</v>
      </c>
      <c r="E25" s="499">
        <v>1560</v>
      </c>
      <c r="F25" s="469">
        <v>1779</v>
      </c>
      <c r="G25" s="498">
        <v>14</v>
      </c>
      <c r="H25" s="500">
        <v>148.19999999999999</v>
      </c>
      <c r="I25" s="500">
        <v>293.5</v>
      </c>
      <c r="J25" s="500">
        <v>98</v>
      </c>
      <c r="K25" s="402"/>
      <c r="L25" s="402"/>
      <c r="M25" s="402"/>
      <c r="N25" s="402"/>
      <c r="O25" s="393"/>
      <c r="P25" s="122"/>
      <c r="Q25" s="122"/>
      <c r="R25" s="122"/>
      <c r="S25" s="122"/>
      <c r="T25" s="122"/>
      <c r="U25" s="122"/>
    </row>
    <row r="26" spans="1:21" ht="15.6" customHeight="1" x14ac:dyDescent="0.2">
      <c r="A26" s="474" t="s">
        <v>97</v>
      </c>
      <c r="B26" s="494">
        <v>464.5</v>
      </c>
      <c r="C26" s="494">
        <v>520.70000000000005</v>
      </c>
      <c r="D26" s="494">
        <v>12.1</v>
      </c>
      <c r="E26" s="495">
        <v>2463.5694294940795</v>
      </c>
      <c r="F26" s="495">
        <v>3340.6345304397923</v>
      </c>
      <c r="G26" s="494">
        <v>35.6</v>
      </c>
      <c r="H26" s="494">
        <v>1144.3999999999999</v>
      </c>
      <c r="I26" s="494">
        <v>1739.4999999999998</v>
      </c>
      <c r="J26" s="494">
        <v>52</v>
      </c>
      <c r="O26" s="115"/>
      <c r="P26" s="115"/>
      <c r="Q26" s="115"/>
      <c r="R26" s="115"/>
      <c r="S26" s="115"/>
      <c r="T26" s="115"/>
      <c r="U26" s="115"/>
    </row>
    <row r="27" spans="1:21" ht="15.6" customHeight="1" x14ac:dyDescent="0.2">
      <c r="A27" s="501" t="s">
        <v>98</v>
      </c>
      <c r="B27" s="500">
        <v>49.3</v>
      </c>
      <c r="C27" s="500">
        <v>48.8</v>
      </c>
      <c r="D27" s="498">
        <v>-1</v>
      </c>
      <c r="E27" s="499">
        <v>2670</v>
      </c>
      <c r="F27" s="499">
        <v>2740</v>
      </c>
      <c r="G27" s="498">
        <v>2.6</v>
      </c>
      <c r="H27" s="500">
        <v>131.6</v>
      </c>
      <c r="I27" s="500">
        <v>133.69999999999999</v>
      </c>
      <c r="J27" s="500">
        <v>1.6</v>
      </c>
      <c r="K27" s="185"/>
      <c r="L27" s="185"/>
      <c r="M27" s="185"/>
      <c r="N27" s="185"/>
      <c r="O27" s="122"/>
      <c r="P27" s="122"/>
      <c r="Q27" s="122"/>
      <c r="R27" s="122"/>
      <c r="S27" s="122"/>
      <c r="T27" s="122"/>
      <c r="U27" s="122"/>
    </row>
    <row r="28" spans="1:21" ht="15.6" customHeight="1" x14ac:dyDescent="0.2">
      <c r="A28" s="501" t="s">
        <v>99</v>
      </c>
      <c r="B28" s="500">
        <v>27.5</v>
      </c>
      <c r="C28" s="500">
        <v>78.2</v>
      </c>
      <c r="D28" s="498">
        <v>184.4</v>
      </c>
      <c r="E28" s="499">
        <v>2334</v>
      </c>
      <c r="F28" s="469">
        <v>3300</v>
      </c>
      <c r="G28" s="498">
        <v>41.4</v>
      </c>
      <c r="H28" s="500">
        <v>64.2</v>
      </c>
      <c r="I28" s="500">
        <v>258.10000000000002</v>
      </c>
      <c r="J28" s="500">
        <v>302</v>
      </c>
      <c r="K28" s="185"/>
      <c r="L28" s="185"/>
      <c r="M28" s="185"/>
      <c r="N28" s="185"/>
      <c r="O28" s="321"/>
      <c r="P28" s="122"/>
      <c r="Q28" s="122"/>
      <c r="R28" s="122"/>
      <c r="S28" s="122"/>
      <c r="T28" s="122"/>
      <c r="U28" s="122"/>
    </row>
    <row r="29" spans="1:21" ht="15.6" customHeight="1" x14ac:dyDescent="0.2">
      <c r="A29" s="501" t="s">
        <v>100</v>
      </c>
      <c r="B29" s="500">
        <v>377.9</v>
      </c>
      <c r="C29" s="500">
        <v>384.7</v>
      </c>
      <c r="D29" s="498">
        <v>1.8</v>
      </c>
      <c r="E29" s="499">
        <v>2400</v>
      </c>
      <c r="F29" s="469">
        <v>3412</v>
      </c>
      <c r="G29" s="498">
        <v>42.2</v>
      </c>
      <c r="H29" s="500">
        <v>907</v>
      </c>
      <c r="I29" s="500">
        <v>1312.6</v>
      </c>
      <c r="J29" s="500">
        <v>44.7</v>
      </c>
      <c r="K29" s="185"/>
      <c r="L29" s="185"/>
      <c r="M29" s="185"/>
      <c r="N29" s="185"/>
      <c r="O29" s="122"/>
      <c r="P29" s="122"/>
      <c r="Q29" s="122"/>
      <c r="R29" s="122"/>
      <c r="S29" s="122"/>
      <c r="T29" s="122"/>
      <c r="U29" s="122"/>
    </row>
    <row r="30" spans="1:21" ht="15.6" customHeight="1" x14ac:dyDescent="0.2">
      <c r="A30" s="501" t="s">
        <v>101</v>
      </c>
      <c r="B30" s="500">
        <v>9.8000000000000007</v>
      </c>
      <c r="C30" s="500">
        <v>9</v>
      </c>
      <c r="D30" s="498">
        <v>-8.1999999999999993</v>
      </c>
      <c r="E30" s="499">
        <v>4240</v>
      </c>
      <c r="F30" s="469">
        <v>3900</v>
      </c>
      <c r="G30" s="498">
        <v>-8</v>
      </c>
      <c r="H30" s="500">
        <v>41.6</v>
      </c>
      <c r="I30" s="500">
        <v>35.1</v>
      </c>
      <c r="J30" s="500">
        <v>-15.6</v>
      </c>
      <c r="K30" s="185"/>
      <c r="L30" s="185"/>
      <c r="M30" s="185"/>
      <c r="N30" s="185"/>
      <c r="O30" s="122"/>
      <c r="P30" s="122"/>
      <c r="Q30" s="122"/>
      <c r="R30" s="122"/>
      <c r="S30" s="122"/>
      <c r="T30" s="122"/>
      <c r="U30" s="122"/>
    </row>
    <row r="31" spans="1:21" ht="15.6" customHeight="1" x14ac:dyDescent="0.2">
      <c r="A31" s="474" t="s">
        <v>102</v>
      </c>
      <c r="B31" s="494">
        <v>208.9</v>
      </c>
      <c r="C31" s="494">
        <v>246.9</v>
      </c>
      <c r="D31" s="494">
        <v>18.2</v>
      </c>
      <c r="E31" s="495">
        <v>2794.0354236476783</v>
      </c>
      <c r="F31" s="495">
        <v>3372.1798298906442</v>
      </c>
      <c r="G31" s="494">
        <v>20.7</v>
      </c>
      <c r="H31" s="494">
        <v>583.59999999999991</v>
      </c>
      <c r="I31" s="494">
        <v>832.6</v>
      </c>
      <c r="J31" s="494">
        <v>42.7</v>
      </c>
      <c r="K31" s="185"/>
      <c r="L31" s="185"/>
      <c r="M31" s="185"/>
      <c r="N31" s="185"/>
      <c r="O31" s="115"/>
      <c r="P31" s="115"/>
      <c r="Q31" s="115"/>
      <c r="R31" s="115"/>
      <c r="S31" s="115"/>
      <c r="T31" s="115"/>
      <c r="U31" s="115"/>
    </row>
    <row r="32" spans="1:21" ht="15.6" customHeight="1" x14ac:dyDescent="0.2">
      <c r="A32" s="501" t="s">
        <v>103</v>
      </c>
      <c r="B32" s="500">
        <v>195.5</v>
      </c>
      <c r="C32" s="500">
        <v>231.9</v>
      </c>
      <c r="D32" s="498">
        <v>18.600000000000001</v>
      </c>
      <c r="E32" s="499">
        <v>2856</v>
      </c>
      <c r="F32" s="469">
        <v>3448</v>
      </c>
      <c r="G32" s="498">
        <v>20.7</v>
      </c>
      <c r="H32" s="500">
        <v>558.29999999999995</v>
      </c>
      <c r="I32" s="500">
        <v>799.6</v>
      </c>
      <c r="J32" s="500">
        <v>43.2</v>
      </c>
      <c r="K32" s="115"/>
      <c r="L32" s="115"/>
      <c r="M32" s="115"/>
      <c r="N32" s="115"/>
      <c r="O32" s="122"/>
      <c r="P32" s="122"/>
      <c r="Q32" s="122"/>
      <c r="R32" s="122"/>
      <c r="S32" s="122"/>
      <c r="T32" s="122"/>
      <c r="U32" s="122"/>
    </row>
    <row r="33" spans="1:21" ht="15.6" hidden="1" customHeight="1" x14ac:dyDescent="0.2">
      <c r="A33" s="501" t="s">
        <v>104</v>
      </c>
      <c r="B33" s="500">
        <v>0</v>
      </c>
      <c r="C33" s="500">
        <v>0</v>
      </c>
      <c r="D33" s="498">
        <v>0</v>
      </c>
      <c r="E33" s="499">
        <v>0</v>
      </c>
      <c r="F33" s="469">
        <v>0</v>
      </c>
      <c r="G33" s="498">
        <v>0</v>
      </c>
      <c r="H33" s="500">
        <v>0</v>
      </c>
      <c r="I33" s="500">
        <v>0</v>
      </c>
      <c r="J33" s="500">
        <v>0</v>
      </c>
      <c r="K33" s="115"/>
      <c r="L33" s="115"/>
      <c r="M33" s="115"/>
      <c r="N33" s="115"/>
      <c r="O33" s="122"/>
      <c r="P33" s="122"/>
      <c r="Q33" s="122"/>
      <c r="R33" s="122"/>
      <c r="S33" s="122"/>
      <c r="T33" s="122"/>
      <c r="U33" s="122"/>
    </row>
    <row r="34" spans="1:21" ht="15.6" hidden="1" customHeight="1" x14ac:dyDescent="0.2">
      <c r="A34" s="501" t="s">
        <v>105</v>
      </c>
      <c r="B34" s="500">
        <v>0</v>
      </c>
      <c r="C34" s="500">
        <v>0</v>
      </c>
      <c r="D34" s="498">
        <v>0</v>
      </c>
      <c r="E34" s="499">
        <v>0</v>
      </c>
      <c r="F34" s="469">
        <v>0</v>
      </c>
      <c r="G34" s="498">
        <v>0</v>
      </c>
      <c r="H34" s="500">
        <v>0</v>
      </c>
      <c r="I34" s="500">
        <v>0</v>
      </c>
      <c r="J34" s="500">
        <v>0</v>
      </c>
      <c r="K34" s="115"/>
      <c r="L34" s="115"/>
      <c r="M34" s="115"/>
      <c r="N34" s="115"/>
      <c r="O34" s="122"/>
      <c r="P34" s="122"/>
      <c r="Q34" s="122"/>
      <c r="R34" s="122"/>
      <c r="S34" s="122"/>
      <c r="T34" s="122"/>
      <c r="U34" s="122"/>
    </row>
    <row r="35" spans="1:21" ht="15.6" customHeight="1" x14ac:dyDescent="0.2">
      <c r="A35" s="501" t="s">
        <v>106</v>
      </c>
      <c r="B35" s="500">
        <v>13.4</v>
      </c>
      <c r="C35" s="500">
        <v>15</v>
      </c>
      <c r="D35" s="498">
        <v>11.6</v>
      </c>
      <c r="E35" s="499">
        <v>1890</v>
      </c>
      <c r="F35" s="469">
        <v>2200</v>
      </c>
      <c r="G35" s="498">
        <v>16.399999999999999</v>
      </c>
      <c r="H35" s="500">
        <v>25.3</v>
      </c>
      <c r="I35" s="500">
        <v>33</v>
      </c>
      <c r="J35" s="500">
        <v>30.4</v>
      </c>
      <c r="K35" s="115"/>
      <c r="L35" s="115"/>
      <c r="M35" s="115"/>
      <c r="N35" s="115"/>
      <c r="O35" s="122"/>
      <c r="P35" s="122"/>
      <c r="Q35" s="122"/>
      <c r="R35" s="122"/>
      <c r="S35" s="122"/>
      <c r="T35" s="122"/>
      <c r="U35" s="122"/>
    </row>
    <row r="36" spans="1:21" ht="15.6" customHeight="1" x14ac:dyDescent="0.2">
      <c r="A36" s="474" t="s">
        <v>107</v>
      </c>
      <c r="B36" s="494">
        <v>2.9</v>
      </c>
      <c r="C36" s="494">
        <v>0</v>
      </c>
      <c r="D36" s="494">
        <v>-100</v>
      </c>
      <c r="E36" s="495">
        <v>2190</v>
      </c>
      <c r="F36" s="495">
        <v>0</v>
      </c>
      <c r="G36" s="494">
        <v>-100</v>
      </c>
      <c r="H36" s="494">
        <v>6.4</v>
      </c>
      <c r="I36" s="494">
        <v>0</v>
      </c>
      <c r="J36" s="494">
        <v>-100</v>
      </c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</row>
    <row r="37" spans="1:21" ht="15.6" hidden="1" customHeight="1" x14ac:dyDescent="0.2">
      <c r="A37" s="501" t="s">
        <v>108</v>
      </c>
      <c r="B37" s="500">
        <v>0</v>
      </c>
      <c r="C37" s="500">
        <v>0</v>
      </c>
      <c r="D37" s="498">
        <v>0</v>
      </c>
      <c r="E37" s="499">
        <v>0</v>
      </c>
      <c r="F37" s="499">
        <v>0</v>
      </c>
      <c r="G37" s="498">
        <v>0</v>
      </c>
      <c r="H37" s="500">
        <v>0</v>
      </c>
      <c r="I37" s="500">
        <v>0</v>
      </c>
      <c r="J37" s="500">
        <v>0</v>
      </c>
      <c r="K37" s="115"/>
      <c r="L37" s="115"/>
      <c r="M37" s="115"/>
      <c r="N37" s="115"/>
      <c r="O37" s="122"/>
      <c r="P37" s="122"/>
      <c r="Q37" s="122"/>
      <c r="R37" s="122"/>
      <c r="S37" s="122"/>
      <c r="T37" s="122"/>
      <c r="U37" s="122"/>
    </row>
    <row r="38" spans="1:21" ht="15.6" hidden="1" customHeight="1" x14ac:dyDescent="0.2">
      <c r="A38" s="501" t="s">
        <v>109</v>
      </c>
      <c r="B38" s="500">
        <v>0</v>
      </c>
      <c r="C38" s="500">
        <v>0</v>
      </c>
      <c r="D38" s="498">
        <v>0</v>
      </c>
      <c r="E38" s="499">
        <v>0</v>
      </c>
      <c r="F38" s="499">
        <v>0</v>
      </c>
      <c r="G38" s="498">
        <v>0</v>
      </c>
      <c r="H38" s="500">
        <v>0</v>
      </c>
      <c r="I38" s="500">
        <v>0</v>
      </c>
      <c r="J38" s="500">
        <v>0</v>
      </c>
      <c r="K38" s="115"/>
      <c r="L38" s="115"/>
      <c r="M38" s="115"/>
      <c r="N38" s="115"/>
      <c r="O38" s="122"/>
      <c r="P38" s="122"/>
      <c r="Q38" s="122"/>
      <c r="R38" s="122"/>
      <c r="S38" s="122"/>
      <c r="T38" s="122"/>
      <c r="U38" s="122"/>
    </row>
    <row r="39" spans="1:21" ht="15.6" customHeight="1" x14ac:dyDescent="0.2">
      <c r="A39" s="501" t="s">
        <v>110</v>
      </c>
      <c r="B39" s="500">
        <v>2.9</v>
      </c>
      <c r="C39" s="500">
        <v>0</v>
      </c>
      <c r="D39" s="498">
        <v>-100</v>
      </c>
      <c r="E39" s="499">
        <v>2190</v>
      </c>
      <c r="F39" s="469">
        <v>0</v>
      </c>
      <c r="G39" s="498">
        <v>-100</v>
      </c>
      <c r="H39" s="500">
        <v>6.4</v>
      </c>
      <c r="I39" s="500">
        <v>0</v>
      </c>
      <c r="J39" s="500">
        <v>-100</v>
      </c>
      <c r="K39" s="115"/>
      <c r="L39" s="115"/>
      <c r="M39" s="115"/>
      <c r="N39" s="115"/>
      <c r="O39" s="122"/>
      <c r="P39" s="122"/>
      <c r="Q39" s="122"/>
      <c r="R39" s="122"/>
      <c r="S39" s="122"/>
      <c r="T39" s="122"/>
      <c r="U39" s="122"/>
    </row>
    <row r="40" spans="1:21" ht="15.6" customHeight="1" x14ac:dyDescent="0.2">
      <c r="A40" s="474" t="s">
        <v>111</v>
      </c>
      <c r="B40" s="494">
        <v>188.34</v>
      </c>
      <c r="C40" s="494">
        <v>259.5</v>
      </c>
      <c r="D40" s="494">
        <v>37.799999999999997</v>
      </c>
      <c r="E40" s="495">
        <v>1857.4694701072531</v>
      </c>
      <c r="F40" s="495">
        <v>1902.230443159923</v>
      </c>
      <c r="G40" s="494">
        <v>2.4</v>
      </c>
      <c r="H40" s="494">
        <v>349.8</v>
      </c>
      <c r="I40" s="494">
        <v>493.7</v>
      </c>
      <c r="J40" s="494">
        <v>41.1</v>
      </c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</row>
    <row r="41" spans="1:21" ht="15.6" customHeight="1" x14ac:dyDescent="0.2">
      <c r="A41" s="474" t="s">
        <v>112</v>
      </c>
      <c r="B41" s="494">
        <v>676.3</v>
      </c>
      <c r="C41" s="494">
        <v>767.6</v>
      </c>
      <c r="D41" s="494">
        <v>13.5</v>
      </c>
      <c r="E41" s="495">
        <v>2564.4728670708269</v>
      </c>
      <c r="F41" s="495">
        <v>3350.7811360083379</v>
      </c>
      <c r="G41" s="494">
        <v>30.7</v>
      </c>
      <c r="H41" s="494">
        <v>1734.3999999999999</v>
      </c>
      <c r="I41" s="494">
        <v>2572.1</v>
      </c>
      <c r="J41" s="494">
        <v>48.3</v>
      </c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</row>
    <row r="42" spans="1:21" ht="15.6" customHeight="1" x14ac:dyDescent="0.2">
      <c r="A42" s="581" t="s">
        <v>58</v>
      </c>
      <c r="B42" s="571">
        <v>864.64</v>
      </c>
      <c r="C42" s="571">
        <v>1027.0999999999999</v>
      </c>
      <c r="D42" s="571">
        <v>18.8</v>
      </c>
      <c r="E42" s="572">
        <v>2410.4700222057736</v>
      </c>
      <c r="F42" s="572">
        <v>2984.8003115568108</v>
      </c>
      <c r="G42" s="571">
        <v>23.8</v>
      </c>
      <c r="H42" s="571">
        <v>2084.1999999999998</v>
      </c>
      <c r="I42" s="571">
        <v>3065.7999999999997</v>
      </c>
      <c r="J42" s="571">
        <v>47.1</v>
      </c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</row>
    <row r="43" spans="1:21" ht="15.6" customHeight="1" x14ac:dyDescent="0.2">
      <c r="A43" s="135" t="s">
        <v>5</v>
      </c>
    </row>
    <row r="44" spans="1:21" ht="15.6" customHeight="1" x14ac:dyDescent="0.2">
      <c r="A44" s="135" t="s">
        <v>6</v>
      </c>
    </row>
    <row r="45" spans="1:21" ht="20.100000000000001" customHeight="1" x14ac:dyDescent="0.2">
      <c r="Q45" s="414"/>
    </row>
    <row r="46" spans="1:21" ht="20.100000000000001" customHeight="1" x14ac:dyDescent="0.2">
      <c r="I46" s="72"/>
      <c r="Q46" s="414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78750000000000009" right="0.78750000000000009" top="0.98402800000000012" bottom="0.98402800000000012" header="0.5" footer="0.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2"/>
  <sheetViews>
    <sheetView zoomScale="90" workbookViewId="0">
      <pane xSplit="1" ySplit="7" topLeftCell="B17" activePane="bottomRight" state="frozen"/>
      <selection pane="topRight"/>
      <selection pane="bottomLeft"/>
      <selection pane="bottomRight" activeCell="O20" sqref="O20"/>
    </sheetView>
  </sheetViews>
  <sheetFormatPr defaultColWidth="11.42578125" defaultRowHeight="20.100000000000001" customHeight="1" x14ac:dyDescent="0.2"/>
  <cols>
    <col min="1" max="1" width="19.140625" style="1" customWidth="1"/>
    <col min="2" max="10" width="11.28515625" style="1" customWidth="1"/>
    <col min="11" max="257" width="11.42578125" style="1" customWidth="1"/>
  </cols>
  <sheetData>
    <row r="1" spans="1:11" ht="31.5" customHeight="1" x14ac:dyDescent="0.2">
      <c r="A1" s="676"/>
      <c r="B1" s="676"/>
      <c r="C1" s="676"/>
      <c r="D1" s="676"/>
      <c r="E1" s="676"/>
      <c r="F1" s="676"/>
      <c r="G1" s="676"/>
      <c r="H1" s="676"/>
      <c r="I1" s="676"/>
      <c r="J1" s="676"/>
      <c r="K1" s="52"/>
    </row>
    <row r="2" spans="1:11" ht="15.6" customHeight="1" x14ac:dyDescent="0.2">
      <c r="K2" s="39"/>
    </row>
    <row r="3" spans="1:11" ht="15.6" customHeight="1" x14ac:dyDescent="0.2">
      <c r="K3" s="39"/>
    </row>
    <row r="4" spans="1:11" ht="15.6" customHeight="1" x14ac:dyDescent="0.2">
      <c r="K4" s="39"/>
    </row>
    <row r="5" spans="1:11" ht="30" customHeight="1" x14ac:dyDescent="0.2">
      <c r="A5" s="659" t="s">
        <v>65</v>
      </c>
      <c r="B5" s="678" t="s">
        <v>66</v>
      </c>
      <c r="C5" s="678"/>
      <c r="D5" s="678"/>
      <c r="E5" s="659" t="s">
        <v>67</v>
      </c>
      <c r="F5" s="659"/>
      <c r="G5" s="659"/>
      <c r="H5" s="659" t="s">
        <v>68</v>
      </c>
      <c r="I5" s="659"/>
      <c r="J5" s="659"/>
      <c r="K5" s="22"/>
    </row>
    <row r="6" spans="1:11" ht="19.350000000000001" customHeight="1" x14ac:dyDescent="0.2">
      <c r="A6" s="659"/>
      <c r="B6" s="429" t="s">
        <v>2</v>
      </c>
      <c r="C6" s="429" t="s">
        <v>4</v>
      </c>
      <c r="D6" s="429" t="s">
        <v>69</v>
      </c>
      <c r="E6" s="429" t="s">
        <v>2</v>
      </c>
      <c r="F6" s="429" t="s">
        <v>4</v>
      </c>
      <c r="G6" s="429" t="s">
        <v>69</v>
      </c>
      <c r="H6" s="429" t="s">
        <v>2</v>
      </c>
      <c r="I6" s="429" t="s">
        <v>4</v>
      </c>
      <c r="J6" s="429" t="s">
        <v>69</v>
      </c>
      <c r="K6" s="22"/>
    </row>
    <row r="7" spans="1:11" ht="19.350000000000001" customHeight="1" x14ac:dyDescent="0.2">
      <c r="A7" s="677"/>
      <c r="B7" s="424" t="s">
        <v>70</v>
      </c>
      <c r="C7" s="425" t="s">
        <v>71</v>
      </c>
      <c r="D7" s="425" t="s">
        <v>72</v>
      </c>
      <c r="E7" s="425" t="s">
        <v>73</v>
      </c>
      <c r="F7" s="430" t="s">
        <v>74</v>
      </c>
      <c r="G7" s="431" t="s">
        <v>75</v>
      </c>
      <c r="H7" s="432" t="s">
        <v>76</v>
      </c>
      <c r="I7" s="431" t="s">
        <v>77</v>
      </c>
      <c r="J7" s="415" t="s">
        <v>78</v>
      </c>
      <c r="K7" s="433"/>
    </row>
    <row r="8" spans="1:11" s="53" customFormat="1" ht="15.6" customHeight="1" x14ac:dyDescent="0.2">
      <c r="A8" s="447" t="s">
        <v>79</v>
      </c>
      <c r="B8" s="448">
        <v>3644.3</v>
      </c>
      <c r="C8" s="449">
        <v>4000.7000000000003</v>
      </c>
      <c r="D8" s="428">
        <v>9.8000000000000007</v>
      </c>
      <c r="E8" s="450">
        <v>3360.1514694179946</v>
      </c>
      <c r="F8" s="451">
        <v>3454.2954982877991</v>
      </c>
      <c r="G8" s="452">
        <v>2.8</v>
      </c>
      <c r="H8" s="452">
        <v>12245.399999999998</v>
      </c>
      <c r="I8" s="452">
        <v>13819.599999999999</v>
      </c>
      <c r="J8" s="428">
        <v>12.9</v>
      </c>
      <c r="K8" s="55"/>
    </row>
    <row r="9" spans="1:11" ht="15.6" customHeight="1" x14ac:dyDescent="0.2">
      <c r="A9" s="56" t="s">
        <v>80</v>
      </c>
      <c r="B9" s="57">
        <v>99</v>
      </c>
      <c r="C9" s="57">
        <v>120.5</v>
      </c>
      <c r="D9" s="57">
        <v>21.7</v>
      </c>
      <c r="E9" s="58">
        <v>3963.6363636363635</v>
      </c>
      <c r="F9" s="58">
        <v>3702.9045643153522</v>
      </c>
      <c r="G9" s="57">
        <v>-6.6</v>
      </c>
      <c r="H9" s="57">
        <v>392.4</v>
      </c>
      <c r="I9" s="57">
        <v>446.2</v>
      </c>
      <c r="J9" s="57">
        <v>13.7</v>
      </c>
      <c r="K9" s="22"/>
    </row>
    <row r="10" spans="1:11" ht="15.6" customHeight="1" x14ac:dyDescent="0.2">
      <c r="A10" s="56" t="s">
        <v>81</v>
      </c>
      <c r="B10" s="57">
        <v>657.3</v>
      </c>
      <c r="C10" s="57">
        <v>793.3</v>
      </c>
      <c r="D10" s="57">
        <v>20.7</v>
      </c>
      <c r="E10" s="58">
        <v>3953.1416400425978</v>
      </c>
      <c r="F10" s="58">
        <v>3767.3011471070213</v>
      </c>
      <c r="G10" s="57">
        <v>-4.7</v>
      </c>
      <c r="H10" s="57">
        <v>2598.3999999999996</v>
      </c>
      <c r="I10" s="57">
        <v>2988.6</v>
      </c>
      <c r="J10" s="57">
        <v>15</v>
      </c>
      <c r="K10" s="22"/>
    </row>
    <row r="11" spans="1:11" ht="15.6" customHeight="1" x14ac:dyDescent="0.2">
      <c r="A11" s="56" t="s">
        <v>82</v>
      </c>
      <c r="B11" s="57">
        <v>48.6</v>
      </c>
      <c r="C11" s="57">
        <v>51.5</v>
      </c>
      <c r="D11" s="57">
        <v>6</v>
      </c>
      <c r="E11" s="58">
        <v>2403.292181069959</v>
      </c>
      <c r="F11" s="58">
        <v>2699.0291262135925</v>
      </c>
      <c r="G11" s="57">
        <v>12.3</v>
      </c>
      <c r="H11" s="57">
        <v>116.80000000000001</v>
      </c>
      <c r="I11" s="57">
        <v>139</v>
      </c>
      <c r="J11" s="57">
        <v>19</v>
      </c>
      <c r="K11" s="22"/>
    </row>
    <row r="12" spans="1:11" ht="15.6" customHeight="1" x14ac:dyDescent="0.2">
      <c r="A12" s="56" t="s">
        <v>83</v>
      </c>
      <c r="B12" s="57">
        <v>21.7</v>
      </c>
      <c r="C12" s="57">
        <v>22.7</v>
      </c>
      <c r="D12" s="57">
        <v>4.5999999999999996</v>
      </c>
      <c r="E12" s="58">
        <v>2516.1290322580644</v>
      </c>
      <c r="F12" s="58">
        <v>2466.9603524229074</v>
      </c>
      <c r="G12" s="57">
        <v>-2</v>
      </c>
      <c r="H12" s="57">
        <v>54.6</v>
      </c>
      <c r="I12" s="57">
        <v>56</v>
      </c>
      <c r="J12" s="57">
        <v>2.6</v>
      </c>
      <c r="K12" s="22"/>
    </row>
    <row r="13" spans="1:11" ht="15.6" customHeight="1" x14ac:dyDescent="0.2">
      <c r="A13" s="56" t="s">
        <v>84</v>
      </c>
      <c r="B13" s="57">
        <v>8.5</v>
      </c>
      <c r="C13" s="57">
        <v>9.9</v>
      </c>
      <c r="D13" s="57">
        <v>16.5</v>
      </c>
      <c r="E13" s="58">
        <v>1847.0588235294119</v>
      </c>
      <c r="F13" s="58">
        <v>2060.6060606060605</v>
      </c>
      <c r="G13" s="57">
        <v>11.6</v>
      </c>
      <c r="H13" s="57">
        <v>15.700000000000001</v>
      </c>
      <c r="I13" s="57">
        <v>20.399999999999999</v>
      </c>
      <c r="J13" s="57">
        <v>29.9</v>
      </c>
      <c r="K13" s="22"/>
    </row>
    <row r="14" spans="1:11" ht="15.6" customHeight="1" x14ac:dyDescent="0.2">
      <c r="A14" s="56" t="s">
        <v>85</v>
      </c>
      <c r="B14" s="57">
        <v>1181.3999999999999</v>
      </c>
      <c r="C14" s="57">
        <v>1293.3000000000002</v>
      </c>
      <c r="D14" s="57">
        <v>9.5</v>
      </c>
      <c r="E14" s="58">
        <v>2995.0905705095652</v>
      </c>
      <c r="F14" s="58">
        <v>2942.6273873037962</v>
      </c>
      <c r="G14" s="57">
        <v>-1.8</v>
      </c>
      <c r="H14" s="57">
        <v>3538.4</v>
      </c>
      <c r="I14" s="57">
        <v>3805.7</v>
      </c>
      <c r="J14" s="57">
        <v>7.6</v>
      </c>
      <c r="K14" s="22"/>
    </row>
    <row r="15" spans="1:11" ht="15.6" customHeight="1" x14ac:dyDescent="0.2">
      <c r="A15" s="56" t="s">
        <v>86</v>
      </c>
      <c r="B15" s="57">
        <v>1627.8</v>
      </c>
      <c r="C15" s="57">
        <v>1709.5</v>
      </c>
      <c r="D15" s="57">
        <v>5</v>
      </c>
      <c r="E15" s="58">
        <v>3396.6703526231722</v>
      </c>
      <c r="F15" s="58">
        <v>3722.550453348932</v>
      </c>
      <c r="G15" s="57">
        <v>9.6</v>
      </c>
      <c r="H15" s="57">
        <v>5529.0999999999995</v>
      </c>
      <c r="I15" s="57">
        <v>6363.7</v>
      </c>
      <c r="J15" s="57">
        <v>15.1</v>
      </c>
      <c r="K15" s="22"/>
    </row>
    <row r="16" spans="1:11" s="53" customFormat="1" ht="15.6" customHeight="1" x14ac:dyDescent="0.2">
      <c r="A16" s="453" t="s">
        <v>87</v>
      </c>
      <c r="B16" s="428">
        <v>8546.74</v>
      </c>
      <c r="C16" s="428">
        <v>9112.2999999999993</v>
      </c>
      <c r="D16" s="428">
        <v>6.6</v>
      </c>
      <c r="E16" s="450">
        <v>2773.755841408537</v>
      </c>
      <c r="F16" s="450">
        <v>2944.3576265048346</v>
      </c>
      <c r="G16" s="428">
        <v>6.2</v>
      </c>
      <c r="H16" s="428">
        <v>23706.57</v>
      </c>
      <c r="I16" s="428">
        <v>26829.870000000003</v>
      </c>
      <c r="J16" s="428">
        <v>13.2</v>
      </c>
      <c r="K16" s="55"/>
    </row>
    <row r="17" spans="1:11" ht="15.6" customHeight="1" x14ac:dyDescent="0.2">
      <c r="A17" s="56" t="s">
        <v>88</v>
      </c>
      <c r="B17" s="57">
        <v>1656.2</v>
      </c>
      <c r="C17" s="57">
        <v>1810.2</v>
      </c>
      <c r="D17" s="57">
        <v>9.3000000000000007</v>
      </c>
      <c r="E17" s="58">
        <v>3609.3466972587853</v>
      </c>
      <c r="F17" s="58">
        <v>3646.5583913379733</v>
      </c>
      <c r="G17" s="57">
        <v>1</v>
      </c>
      <c r="H17" s="57">
        <v>5977.8</v>
      </c>
      <c r="I17" s="57">
        <v>6600.9999999999991</v>
      </c>
      <c r="J17" s="57">
        <v>10.4</v>
      </c>
      <c r="K17" s="22"/>
    </row>
    <row r="18" spans="1:11" ht="15.6" customHeight="1" x14ac:dyDescent="0.2">
      <c r="A18" s="56" t="s">
        <v>89</v>
      </c>
      <c r="B18" s="57">
        <v>1629.7999999999997</v>
      </c>
      <c r="C18" s="57">
        <v>1754.2</v>
      </c>
      <c r="D18" s="57">
        <v>7.6</v>
      </c>
      <c r="E18" s="58">
        <v>3077.2487421769551</v>
      </c>
      <c r="F18" s="58">
        <v>3447.5544407707221</v>
      </c>
      <c r="G18" s="57">
        <v>12</v>
      </c>
      <c r="H18" s="57">
        <v>5015.3</v>
      </c>
      <c r="I18" s="57">
        <v>6047.7000000000007</v>
      </c>
      <c r="J18" s="57">
        <v>20.6</v>
      </c>
      <c r="K18" s="22"/>
    </row>
    <row r="19" spans="1:11" ht="15.6" customHeight="1" x14ac:dyDescent="0.2">
      <c r="A19" s="56" t="s">
        <v>90</v>
      </c>
      <c r="B19" s="57">
        <v>942.89999999999986</v>
      </c>
      <c r="C19" s="57">
        <v>929.90000000000009</v>
      </c>
      <c r="D19" s="57">
        <v>-1.4</v>
      </c>
      <c r="E19" s="58">
        <v>629.44108601124208</v>
      </c>
      <c r="F19" s="58">
        <v>693.4078933218625</v>
      </c>
      <c r="G19" s="57">
        <v>10.199999999999999</v>
      </c>
      <c r="H19" s="57">
        <v>593.5</v>
      </c>
      <c r="I19" s="57">
        <v>644.79999999999995</v>
      </c>
      <c r="J19" s="57">
        <v>8.6</v>
      </c>
      <c r="K19" s="22"/>
    </row>
    <row r="20" spans="1:11" ht="15.6" customHeight="1" x14ac:dyDescent="0.2">
      <c r="A20" s="56" t="s">
        <v>91</v>
      </c>
      <c r="B20" s="57">
        <v>98</v>
      </c>
      <c r="C20" s="57">
        <v>101.5</v>
      </c>
      <c r="D20" s="57">
        <v>3.6</v>
      </c>
      <c r="E20" s="58">
        <v>510.20408163265307</v>
      </c>
      <c r="F20" s="58">
        <v>512.31527093596048</v>
      </c>
      <c r="G20" s="57">
        <v>0.4</v>
      </c>
      <c r="H20" s="57">
        <v>50</v>
      </c>
      <c r="I20" s="57">
        <v>51.999999999999993</v>
      </c>
      <c r="J20" s="57">
        <v>4</v>
      </c>
      <c r="K20" s="22"/>
    </row>
    <row r="21" spans="1:11" ht="15.6" customHeight="1" x14ac:dyDescent="0.2">
      <c r="A21" s="56" t="s">
        <v>92</v>
      </c>
      <c r="B21" s="57">
        <v>193.53999999999996</v>
      </c>
      <c r="C21" s="57">
        <v>222.29999999999998</v>
      </c>
      <c r="D21" s="57">
        <v>14.9</v>
      </c>
      <c r="E21" s="58">
        <v>414.9013123902036</v>
      </c>
      <c r="F21" s="58">
        <v>690.0584795321638</v>
      </c>
      <c r="G21" s="57">
        <v>66.3</v>
      </c>
      <c r="H21" s="57">
        <v>80.3</v>
      </c>
      <c r="I21" s="57">
        <v>153.4</v>
      </c>
      <c r="J21" s="57">
        <v>91</v>
      </c>
      <c r="K21" s="22"/>
    </row>
    <row r="22" spans="1:11" ht="15.6" customHeight="1" x14ac:dyDescent="0.2">
      <c r="A22" s="56" t="s">
        <v>93</v>
      </c>
      <c r="B22" s="57">
        <v>464.6</v>
      </c>
      <c r="C22" s="57">
        <v>460.2</v>
      </c>
      <c r="D22" s="57">
        <v>-0.9</v>
      </c>
      <c r="E22" s="58">
        <v>536.16013775290571</v>
      </c>
      <c r="F22" s="58">
        <v>501.30378096479791</v>
      </c>
      <c r="G22" s="57">
        <v>-6.5</v>
      </c>
      <c r="H22" s="57">
        <v>249.10000000000002</v>
      </c>
      <c r="I22" s="57">
        <v>230.7</v>
      </c>
      <c r="J22" s="57">
        <v>-7.4</v>
      </c>
      <c r="K22" s="22"/>
    </row>
    <row r="23" spans="1:11" ht="15.6" customHeight="1" x14ac:dyDescent="0.2">
      <c r="A23" s="56" t="s">
        <v>94</v>
      </c>
      <c r="B23" s="57">
        <v>83.8</v>
      </c>
      <c r="C23" s="57">
        <v>82.499999999999986</v>
      </c>
      <c r="D23" s="57">
        <v>-1.6</v>
      </c>
      <c r="E23" s="58">
        <v>2547.7326968973748</v>
      </c>
      <c r="F23" s="58">
        <v>2081.2121212121215</v>
      </c>
      <c r="G23" s="57">
        <v>-18.3</v>
      </c>
      <c r="H23" s="57">
        <v>213.5</v>
      </c>
      <c r="I23" s="57">
        <v>171.7</v>
      </c>
      <c r="J23" s="57">
        <v>-19.600000000000001</v>
      </c>
      <c r="K23" s="22"/>
    </row>
    <row r="24" spans="1:11" ht="15.6" customHeight="1" x14ac:dyDescent="0.2">
      <c r="A24" s="56" t="s">
        <v>95</v>
      </c>
      <c r="B24" s="57">
        <v>184.3</v>
      </c>
      <c r="C24" s="57">
        <v>184.20000000000002</v>
      </c>
      <c r="D24" s="57">
        <v>-0.1</v>
      </c>
      <c r="E24" s="58">
        <v>4208.355941399891</v>
      </c>
      <c r="F24" s="58">
        <v>5463.6264929424533</v>
      </c>
      <c r="G24" s="57">
        <v>29.8</v>
      </c>
      <c r="H24" s="57">
        <v>775.59999999999991</v>
      </c>
      <c r="I24" s="57">
        <v>1006.4</v>
      </c>
      <c r="J24" s="57">
        <v>29.8</v>
      </c>
      <c r="K24" s="22"/>
    </row>
    <row r="25" spans="1:11" ht="15.6" customHeight="1" x14ac:dyDescent="0.2">
      <c r="A25" s="56" t="s">
        <v>96</v>
      </c>
      <c r="B25" s="57">
        <v>3293.6</v>
      </c>
      <c r="C25" s="57">
        <v>3567.2999999999997</v>
      </c>
      <c r="D25" s="57">
        <v>8.3000000000000007</v>
      </c>
      <c r="E25" s="58">
        <v>3264.3520767549189</v>
      </c>
      <c r="F25" s="58">
        <v>3342.0710341154377</v>
      </c>
      <c r="G25" s="57">
        <v>2.4</v>
      </c>
      <c r="H25" s="57">
        <v>10751.470000000001</v>
      </c>
      <c r="I25" s="57">
        <v>11922.17</v>
      </c>
      <c r="J25" s="57">
        <v>10.9</v>
      </c>
      <c r="K25" s="22"/>
    </row>
    <row r="26" spans="1:11" s="53" customFormat="1" ht="15.6" customHeight="1" x14ac:dyDescent="0.2">
      <c r="A26" s="453" t="s">
        <v>97</v>
      </c>
      <c r="B26" s="428">
        <v>30158.600000000002</v>
      </c>
      <c r="C26" s="428">
        <v>31723.3</v>
      </c>
      <c r="D26" s="428">
        <v>5.2</v>
      </c>
      <c r="E26" s="450">
        <v>3891.8086383320187</v>
      </c>
      <c r="F26" s="450">
        <v>4251.4681637786744</v>
      </c>
      <c r="G26" s="428">
        <v>9.1999999999999993</v>
      </c>
      <c r="H26" s="428">
        <v>117371.50000000003</v>
      </c>
      <c r="I26" s="428">
        <v>134870.6</v>
      </c>
      <c r="J26" s="428">
        <v>14.9</v>
      </c>
      <c r="K26" s="59"/>
    </row>
    <row r="27" spans="1:11" ht="15.6" customHeight="1" x14ac:dyDescent="0.2">
      <c r="A27" s="56" t="s">
        <v>98</v>
      </c>
      <c r="B27" s="57">
        <v>17903.7</v>
      </c>
      <c r="C27" s="57">
        <v>19055.3</v>
      </c>
      <c r="D27" s="57">
        <v>6.4</v>
      </c>
      <c r="E27" s="58">
        <v>4081.4636080810114</v>
      </c>
      <c r="F27" s="58">
        <v>4417.7892764742619</v>
      </c>
      <c r="G27" s="57">
        <v>8.1999999999999993</v>
      </c>
      <c r="H27" s="57">
        <v>73073.300000000017</v>
      </c>
      <c r="I27" s="57">
        <v>84182.3</v>
      </c>
      <c r="J27" s="57">
        <v>15.2</v>
      </c>
      <c r="K27" s="22"/>
    </row>
    <row r="28" spans="1:11" ht="15.6" customHeight="1" x14ac:dyDescent="0.2">
      <c r="A28" s="56" t="s">
        <v>99</v>
      </c>
      <c r="B28" s="57">
        <v>5634.5</v>
      </c>
      <c r="C28" s="57">
        <v>5891.2</v>
      </c>
      <c r="D28" s="57">
        <v>4.5999999999999996</v>
      </c>
      <c r="E28" s="58">
        <v>3359.6769899724904</v>
      </c>
      <c r="F28" s="58">
        <v>3505.2620858229216</v>
      </c>
      <c r="G28" s="57">
        <v>4.3</v>
      </c>
      <c r="H28" s="57">
        <v>18930.099999999999</v>
      </c>
      <c r="I28" s="57">
        <v>20650.199999999997</v>
      </c>
      <c r="J28" s="57">
        <v>9.1</v>
      </c>
      <c r="K28" s="22"/>
    </row>
    <row r="29" spans="1:11" ht="15.6" customHeight="1" x14ac:dyDescent="0.2">
      <c r="A29" s="56" t="s">
        <v>100</v>
      </c>
      <c r="B29" s="57">
        <v>6454</v>
      </c>
      <c r="C29" s="57">
        <v>6604.4999999999991</v>
      </c>
      <c r="D29" s="57">
        <v>2.2999999999999998</v>
      </c>
      <c r="E29" s="58">
        <v>3814.0378060117755</v>
      </c>
      <c r="F29" s="58">
        <v>4428.7682640623816</v>
      </c>
      <c r="G29" s="57">
        <v>16.100000000000001</v>
      </c>
      <c r="H29" s="57">
        <v>24615.8</v>
      </c>
      <c r="I29" s="57">
        <v>29249.799999999996</v>
      </c>
      <c r="J29" s="57">
        <v>18.8</v>
      </c>
      <c r="K29" s="22"/>
    </row>
    <row r="30" spans="1:11" ht="15.6" customHeight="1" x14ac:dyDescent="0.2">
      <c r="A30" s="56" t="s">
        <v>101</v>
      </c>
      <c r="B30" s="57">
        <v>166.40000000000003</v>
      </c>
      <c r="C30" s="57">
        <v>172.3</v>
      </c>
      <c r="D30" s="57">
        <v>3.5</v>
      </c>
      <c r="E30" s="58">
        <v>4521.0336538461534</v>
      </c>
      <c r="F30" s="58">
        <v>4575.1596053395242</v>
      </c>
      <c r="G30" s="57">
        <v>1.2</v>
      </c>
      <c r="H30" s="57">
        <v>752.30000000000007</v>
      </c>
      <c r="I30" s="57">
        <v>788.30000000000007</v>
      </c>
      <c r="J30" s="57">
        <v>4.8</v>
      </c>
      <c r="K30" s="22"/>
    </row>
    <row r="31" spans="1:11" s="53" customFormat="1" ht="15.6" customHeight="1" x14ac:dyDescent="0.2">
      <c r="A31" s="453" t="s">
        <v>102</v>
      </c>
      <c r="B31" s="428">
        <v>6270</v>
      </c>
      <c r="C31" s="428">
        <v>6614</v>
      </c>
      <c r="D31" s="428">
        <v>5.5</v>
      </c>
      <c r="E31" s="450">
        <v>3842.3125996810209</v>
      </c>
      <c r="F31" s="450">
        <v>4227.7744179014217</v>
      </c>
      <c r="G31" s="428">
        <v>10</v>
      </c>
      <c r="H31" s="428">
        <v>24091.300000000003</v>
      </c>
      <c r="I31" s="428">
        <v>27962.500000000004</v>
      </c>
      <c r="J31" s="428">
        <v>16.100000000000001</v>
      </c>
      <c r="K31" s="59"/>
    </row>
    <row r="32" spans="1:11" ht="15.6" customHeight="1" x14ac:dyDescent="0.2">
      <c r="A32" s="56" t="s">
        <v>103</v>
      </c>
      <c r="B32" s="57">
        <v>3845.7999999999997</v>
      </c>
      <c r="C32" s="57">
        <v>4083.0000000000005</v>
      </c>
      <c r="D32" s="57">
        <v>6.2</v>
      </c>
      <c r="E32" s="58">
        <v>4002.3142129075877</v>
      </c>
      <c r="F32" s="58">
        <v>4398.7754102375702</v>
      </c>
      <c r="G32" s="57">
        <v>9.9</v>
      </c>
      <c r="H32" s="57">
        <v>15392.1</v>
      </c>
      <c r="I32" s="57">
        <v>17960.2</v>
      </c>
      <c r="J32" s="57">
        <v>16.7</v>
      </c>
      <c r="K32" s="22"/>
    </row>
    <row r="33" spans="1:11" ht="15.6" customHeight="1" x14ac:dyDescent="0.2">
      <c r="A33" s="56" t="s">
        <v>104</v>
      </c>
      <c r="B33" s="57">
        <v>22.5</v>
      </c>
      <c r="C33" s="57">
        <v>22.9</v>
      </c>
      <c r="D33" s="57">
        <v>1.8</v>
      </c>
      <c r="E33" s="58">
        <v>2048.8888888888891</v>
      </c>
      <c r="F33" s="58">
        <v>2109.1703056768561</v>
      </c>
      <c r="G33" s="57">
        <v>2.9</v>
      </c>
      <c r="H33" s="57">
        <v>46.1</v>
      </c>
      <c r="I33" s="57">
        <v>48.3</v>
      </c>
      <c r="J33" s="57">
        <v>4.8</v>
      </c>
      <c r="K33" s="22"/>
    </row>
    <row r="34" spans="1:11" ht="15.6" customHeight="1" x14ac:dyDescent="0.2">
      <c r="A34" s="56" t="s">
        <v>105</v>
      </c>
      <c r="B34" s="57">
        <v>2.8</v>
      </c>
      <c r="C34" s="57">
        <v>3</v>
      </c>
      <c r="D34" s="57">
        <v>7.1</v>
      </c>
      <c r="E34" s="58">
        <v>2571.4285714285711</v>
      </c>
      <c r="F34" s="58">
        <v>2466.666666666667</v>
      </c>
      <c r="G34" s="57">
        <v>-4.0999999999999996</v>
      </c>
      <c r="H34" s="57">
        <v>7.1999999999999993</v>
      </c>
      <c r="I34" s="57">
        <v>7.4</v>
      </c>
      <c r="J34" s="57">
        <v>2.8</v>
      </c>
      <c r="K34" s="22"/>
    </row>
    <row r="35" spans="1:11" ht="15.6" customHeight="1" x14ac:dyDescent="0.2">
      <c r="A35" s="56" t="s">
        <v>106</v>
      </c>
      <c r="B35" s="57">
        <v>2398.9</v>
      </c>
      <c r="C35" s="57">
        <v>2505.1</v>
      </c>
      <c r="D35" s="57">
        <v>4.4000000000000004</v>
      </c>
      <c r="E35" s="58">
        <v>3604.1102171828752</v>
      </c>
      <c r="F35" s="58">
        <v>3970.5400981996731</v>
      </c>
      <c r="G35" s="57">
        <v>10.199999999999999</v>
      </c>
      <c r="H35" s="57">
        <v>8645.9</v>
      </c>
      <c r="I35" s="57">
        <v>9946.6</v>
      </c>
      <c r="J35" s="57">
        <v>15</v>
      </c>
      <c r="K35" s="22"/>
    </row>
    <row r="36" spans="1:11" s="53" customFormat="1" ht="15.6" customHeight="1" x14ac:dyDescent="0.2">
      <c r="A36" s="453" t="s">
        <v>107</v>
      </c>
      <c r="B36" s="428">
        <v>21163</v>
      </c>
      <c r="C36" s="428">
        <v>21950.999999999996</v>
      </c>
      <c r="D36" s="428">
        <v>3.7</v>
      </c>
      <c r="E36" s="450">
        <v>3690.0203184803672</v>
      </c>
      <c r="F36" s="450">
        <v>3037.7568220126655</v>
      </c>
      <c r="G36" s="428">
        <v>-17.7</v>
      </c>
      <c r="H36" s="428">
        <v>78091.900000000009</v>
      </c>
      <c r="I36" s="428">
        <v>66681.8</v>
      </c>
      <c r="J36" s="428">
        <v>-14.6</v>
      </c>
      <c r="K36" s="59"/>
    </row>
    <row r="37" spans="1:11" ht="15.6" customHeight="1" x14ac:dyDescent="0.2">
      <c r="A37" s="56" t="s">
        <v>108</v>
      </c>
      <c r="B37" s="57">
        <v>10339.5</v>
      </c>
      <c r="C37" s="57">
        <v>10636.699999999999</v>
      </c>
      <c r="D37" s="57">
        <v>2.9</v>
      </c>
      <c r="E37" s="58">
        <v>3282.7216016248371</v>
      </c>
      <c r="F37" s="58">
        <v>3370.2934180713951</v>
      </c>
      <c r="G37" s="57">
        <v>2.7</v>
      </c>
      <c r="H37" s="57">
        <v>33941.700000000004</v>
      </c>
      <c r="I37" s="57">
        <v>35848.800000000003</v>
      </c>
      <c r="J37" s="57">
        <v>5.6</v>
      </c>
      <c r="K37" s="22"/>
    </row>
    <row r="38" spans="1:11" ht="15.6" customHeight="1" x14ac:dyDescent="0.2">
      <c r="A38" s="56" t="s">
        <v>109</v>
      </c>
      <c r="B38" s="57">
        <v>1346.6000000000001</v>
      </c>
      <c r="C38" s="57">
        <v>1395.8</v>
      </c>
      <c r="D38" s="57">
        <v>3.7</v>
      </c>
      <c r="E38" s="58">
        <v>4475.3453141244618</v>
      </c>
      <c r="F38" s="58">
        <v>4112.2653675311649</v>
      </c>
      <c r="G38" s="57">
        <v>-8.1</v>
      </c>
      <c r="H38" s="57">
        <v>6026.5000000000009</v>
      </c>
      <c r="I38" s="57">
        <v>5739.9000000000005</v>
      </c>
      <c r="J38" s="57">
        <v>-4.8</v>
      </c>
      <c r="K38" s="22"/>
    </row>
    <row r="39" spans="1:11" ht="15.6" customHeight="1" x14ac:dyDescent="0.2">
      <c r="A39" s="56" t="s">
        <v>110</v>
      </c>
      <c r="B39" s="57">
        <v>9476.8999999999978</v>
      </c>
      <c r="C39" s="57">
        <v>9918.4999999999982</v>
      </c>
      <c r="D39" s="57">
        <v>4.7</v>
      </c>
      <c r="E39" s="58">
        <v>4022.802815266597</v>
      </c>
      <c r="F39" s="58">
        <v>2529.9289207037359</v>
      </c>
      <c r="G39" s="57">
        <v>-37.1</v>
      </c>
      <c r="H39" s="57">
        <v>38123.700000000004</v>
      </c>
      <c r="I39" s="57">
        <v>25093.1</v>
      </c>
      <c r="J39" s="57">
        <v>-34.200000000000003</v>
      </c>
      <c r="K39" s="22"/>
    </row>
    <row r="40" spans="1:11" ht="15.6" customHeight="1" x14ac:dyDescent="0.2">
      <c r="A40" s="453" t="s">
        <v>111</v>
      </c>
      <c r="B40" s="428">
        <v>12191.04</v>
      </c>
      <c r="C40" s="428">
        <v>13113</v>
      </c>
      <c r="D40" s="428">
        <v>7.6</v>
      </c>
      <c r="E40" s="450">
        <v>12576.734224479618</v>
      </c>
      <c r="F40" s="450">
        <v>3099.9367040341644</v>
      </c>
      <c r="G40" s="428">
        <v>-75.400000000000006</v>
      </c>
      <c r="H40" s="428">
        <v>153323.47000000003</v>
      </c>
      <c r="I40" s="428">
        <v>40649.469999999994</v>
      </c>
      <c r="J40" s="428">
        <v>-73.5</v>
      </c>
      <c r="K40" s="22"/>
    </row>
    <row r="41" spans="1:11" ht="15.6" customHeight="1" x14ac:dyDescent="0.2">
      <c r="A41" s="453" t="s">
        <v>112</v>
      </c>
      <c r="B41" s="454">
        <v>57591.600000000006</v>
      </c>
      <c r="C41" s="454">
        <v>60288.3</v>
      </c>
      <c r="D41" s="454">
        <v>4.7</v>
      </c>
      <c r="E41" s="455">
        <v>1774.2726369817822</v>
      </c>
      <c r="F41" s="455">
        <v>3806.9559101848945</v>
      </c>
      <c r="G41" s="454">
        <v>114.6</v>
      </c>
      <c r="H41" s="454">
        <v>102183.20000000001</v>
      </c>
      <c r="I41" s="454">
        <v>229514.9</v>
      </c>
      <c r="J41" s="454">
        <v>124.6</v>
      </c>
      <c r="K41" s="60"/>
    </row>
    <row r="42" spans="1:11" ht="15.6" customHeight="1" x14ac:dyDescent="0.2">
      <c r="A42" s="434" t="s">
        <v>58</v>
      </c>
      <c r="B42" s="435">
        <v>69782.640000000014</v>
      </c>
      <c r="C42" s="435">
        <v>73401.3</v>
      </c>
      <c r="D42" s="435">
        <v>5.2</v>
      </c>
      <c r="E42" s="436">
        <v>3661.4646565392195</v>
      </c>
      <c r="F42" s="436">
        <v>3680.6482991445646</v>
      </c>
      <c r="G42" s="435">
        <v>0.5</v>
      </c>
      <c r="H42" s="435">
        <v>255506.67000000004</v>
      </c>
      <c r="I42" s="435">
        <v>270164.36999999994</v>
      </c>
      <c r="J42" s="435">
        <v>5.7</v>
      </c>
      <c r="K42" s="22"/>
    </row>
    <row r="43" spans="1:11" ht="26.45" customHeight="1" x14ac:dyDescent="0.2">
      <c r="A43" s="675" t="s">
        <v>113</v>
      </c>
      <c r="B43" s="675"/>
      <c r="C43" s="675"/>
      <c r="D43" s="675"/>
      <c r="E43" s="675"/>
      <c r="F43" s="675"/>
      <c r="G43" s="675"/>
      <c r="H43" s="675"/>
      <c r="I43" s="675"/>
      <c r="J43" s="675"/>
      <c r="K43" s="22"/>
    </row>
    <row r="44" spans="1:11" ht="13.35" customHeight="1" x14ac:dyDescent="0.2">
      <c r="A44" s="17" t="s">
        <v>5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 ht="13.35" customHeight="1" x14ac:dyDescent="0.2">
      <c r="A45" s="17" t="s">
        <v>6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 ht="13.35" customHeight="1" x14ac:dyDescent="0.2">
      <c r="A46" s="17"/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 ht="20.100000000000001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 ht="20.100000000000001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 ht="20.100000000000001" customHeight="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 ht="20.100000000000001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 ht="20.100000000000001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 ht="20.100000000000001" customHeight="1" x14ac:dyDescent="0.2">
      <c r="G52" s="1" t="s">
        <v>63</v>
      </c>
    </row>
  </sheetData>
  <mergeCells count="6">
    <mergeCell ref="A43:J43"/>
    <mergeCell ref="A1:J1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5"/>
  <sheetViews>
    <sheetView workbookViewId="0">
      <selection sqref="A1:J1"/>
    </sheetView>
  </sheetViews>
  <sheetFormatPr defaultColWidth="11.42578125" defaultRowHeight="12" customHeight="1" x14ac:dyDescent="0.2"/>
  <cols>
    <col min="1" max="1" width="19.140625" style="135" customWidth="1"/>
    <col min="2" max="3" width="11.28515625" style="135" customWidth="1"/>
    <col min="4" max="4" width="7.42578125" style="135" customWidth="1"/>
    <col min="5" max="6" width="11.28515625" style="135" customWidth="1"/>
    <col min="7" max="7" width="7.42578125" style="135" customWidth="1"/>
    <col min="8" max="9" width="11.28515625" style="135" customWidth="1"/>
    <col min="10" max="10" width="7.42578125" style="135" customWidth="1"/>
    <col min="11" max="11" width="7" style="135" customWidth="1"/>
    <col min="12" max="12" width="7.42578125" style="135" customWidth="1"/>
    <col min="13" max="257" width="11.42578125" style="135" customWidth="1"/>
  </cols>
  <sheetData>
    <row r="1" spans="1:12" ht="39" customHeight="1" x14ac:dyDescent="0.2">
      <c r="A1" s="691"/>
      <c r="B1" s="691"/>
      <c r="C1" s="691"/>
      <c r="D1" s="691"/>
      <c r="E1" s="691"/>
      <c r="F1" s="691"/>
      <c r="G1" s="691"/>
      <c r="H1" s="691"/>
      <c r="I1" s="691"/>
      <c r="J1" s="691"/>
    </row>
    <row r="2" spans="1:12" ht="15.6" customHeight="1" x14ac:dyDescent="0.2">
      <c r="A2" s="691"/>
      <c r="B2" s="691"/>
      <c r="C2" s="691"/>
      <c r="D2" s="691"/>
      <c r="E2" s="691"/>
      <c r="F2" s="691"/>
      <c r="G2" s="691"/>
      <c r="H2" s="691"/>
      <c r="I2" s="691"/>
      <c r="J2" s="691"/>
    </row>
    <row r="3" spans="1:12" ht="15.6" customHeight="1" x14ac:dyDescent="0.2">
      <c r="A3" s="691"/>
      <c r="B3" s="691"/>
      <c r="C3" s="691"/>
      <c r="D3" s="691"/>
      <c r="E3" s="691"/>
      <c r="F3" s="691"/>
      <c r="G3" s="691"/>
      <c r="H3" s="691"/>
      <c r="I3" s="691"/>
      <c r="J3" s="691"/>
    </row>
    <row r="4" spans="1:12" ht="15.6" customHeight="1" x14ac:dyDescent="0.2">
      <c r="A4" s="691"/>
      <c r="B4" s="691"/>
      <c r="C4" s="691"/>
      <c r="D4" s="691"/>
      <c r="E4" s="691"/>
      <c r="F4" s="691"/>
      <c r="G4" s="691"/>
      <c r="H4" s="691"/>
      <c r="I4" s="691"/>
      <c r="J4" s="691"/>
    </row>
    <row r="5" spans="1:12" ht="20.100000000000001" customHeight="1" x14ac:dyDescent="0.2">
      <c r="A5" s="734" t="s">
        <v>65</v>
      </c>
      <c r="B5" s="735" t="s">
        <v>66</v>
      </c>
      <c r="C5" s="735"/>
      <c r="D5" s="735"/>
      <c r="E5" s="734" t="s">
        <v>67</v>
      </c>
      <c r="F5" s="734"/>
      <c r="G5" s="734"/>
      <c r="H5" s="735" t="s">
        <v>68</v>
      </c>
      <c r="I5" s="735"/>
      <c r="J5" s="735"/>
    </row>
    <row r="6" spans="1:12" ht="20.100000000000001" customHeight="1" x14ac:dyDescent="0.2">
      <c r="A6" s="734"/>
      <c r="B6" s="329" t="s">
        <v>7</v>
      </c>
      <c r="C6" s="329" t="s">
        <v>8</v>
      </c>
      <c r="D6" s="329" t="s">
        <v>69</v>
      </c>
      <c r="E6" s="329" t="s">
        <v>7</v>
      </c>
      <c r="F6" s="329" t="s">
        <v>8</v>
      </c>
      <c r="G6" s="329" t="s">
        <v>69</v>
      </c>
      <c r="H6" s="329" t="s">
        <v>7</v>
      </c>
      <c r="I6" s="329" t="s">
        <v>8</v>
      </c>
      <c r="J6" s="329" t="s">
        <v>69</v>
      </c>
      <c r="K6" s="66"/>
      <c r="L6" s="66"/>
    </row>
    <row r="7" spans="1:12" ht="19.5" customHeight="1" x14ac:dyDescent="0.2">
      <c r="A7" s="734"/>
      <c r="B7" s="329" t="s">
        <v>71</v>
      </c>
      <c r="C7" s="329" t="s">
        <v>71</v>
      </c>
      <c r="D7" s="329" t="s">
        <v>72</v>
      </c>
      <c r="E7" s="329" t="s">
        <v>73</v>
      </c>
      <c r="F7" s="329" t="s">
        <v>74</v>
      </c>
      <c r="G7" s="329" t="s">
        <v>75</v>
      </c>
      <c r="H7" s="329" t="s">
        <v>76</v>
      </c>
      <c r="I7" s="329" t="s">
        <v>77</v>
      </c>
      <c r="J7" s="411" t="s">
        <v>78</v>
      </c>
      <c r="L7" s="66"/>
    </row>
    <row r="8" spans="1:12" ht="15" hidden="1" customHeight="1" x14ac:dyDescent="0.2">
      <c r="A8" s="139" t="s">
        <v>79</v>
      </c>
      <c r="B8" s="140">
        <v>0</v>
      </c>
      <c r="C8" s="140">
        <v>0</v>
      </c>
      <c r="D8" s="140">
        <v>0</v>
      </c>
      <c r="E8" s="141">
        <v>0</v>
      </c>
      <c r="F8" s="141">
        <v>0</v>
      </c>
      <c r="G8" s="140">
        <v>0</v>
      </c>
      <c r="H8" s="140">
        <v>0</v>
      </c>
      <c r="I8" s="140">
        <v>0</v>
      </c>
      <c r="J8" s="330">
        <v>0</v>
      </c>
      <c r="L8" s="66"/>
    </row>
    <row r="9" spans="1:12" ht="15" hidden="1" customHeight="1" x14ac:dyDescent="0.2">
      <c r="A9" s="206" t="s">
        <v>80</v>
      </c>
      <c r="B9" s="70">
        <v>0</v>
      </c>
      <c r="C9" s="70">
        <v>0</v>
      </c>
      <c r="D9" s="70">
        <v>0</v>
      </c>
      <c r="E9" s="331">
        <v>0</v>
      </c>
      <c r="F9" s="331">
        <v>0</v>
      </c>
      <c r="G9" s="144">
        <v>0</v>
      </c>
      <c r="H9" s="70">
        <v>0</v>
      </c>
      <c r="I9" s="70">
        <v>0</v>
      </c>
      <c r="J9" s="332">
        <v>0</v>
      </c>
      <c r="L9" s="66"/>
    </row>
    <row r="10" spans="1:12" ht="15" hidden="1" customHeight="1" x14ac:dyDescent="0.2">
      <c r="A10" s="206" t="s">
        <v>81</v>
      </c>
      <c r="B10" s="70">
        <v>0</v>
      </c>
      <c r="C10" s="70">
        <v>0</v>
      </c>
      <c r="D10" s="70">
        <v>0</v>
      </c>
      <c r="E10" s="331">
        <v>0</v>
      </c>
      <c r="F10" s="331">
        <v>0</v>
      </c>
      <c r="G10" s="144">
        <v>0</v>
      </c>
      <c r="H10" s="70">
        <v>0</v>
      </c>
      <c r="I10" s="70">
        <v>0</v>
      </c>
      <c r="J10" s="332">
        <v>0</v>
      </c>
      <c r="L10" s="66"/>
    </row>
    <row r="11" spans="1:12" ht="15" hidden="1" customHeight="1" x14ac:dyDescent="0.2">
      <c r="A11" s="206" t="s">
        <v>82</v>
      </c>
      <c r="B11" s="70">
        <v>0</v>
      </c>
      <c r="C11" s="70">
        <v>0</v>
      </c>
      <c r="D11" s="70">
        <v>0</v>
      </c>
      <c r="E11" s="331">
        <v>0</v>
      </c>
      <c r="F11" s="331">
        <v>0</v>
      </c>
      <c r="G11" s="144">
        <v>0</v>
      </c>
      <c r="H11" s="70">
        <v>0</v>
      </c>
      <c r="I11" s="70">
        <v>0</v>
      </c>
      <c r="J11" s="332">
        <v>0</v>
      </c>
      <c r="L11" s="66"/>
    </row>
    <row r="12" spans="1:12" ht="15" hidden="1" customHeight="1" x14ac:dyDescent="0.2">
      <c r="A12" s="206" t="s">
        <v>83</v>
      </c>
      <c r="B12" s="70">
        <v>0</v>
      </c>
      <c r="C12" s="70">
        <v>0</v>
      </c>
      <c r="D12" s="70">
        <v>0</v>
      </c>
      <c r="E12" s="331">
        <v>0</v>
      </c>
      <c r="F12" s="331">
        <v>0</v>
      </c>
      <c r="G12" s="144">
        <v>0</v>
      </c>
      <c r="H12" s="70">
        <v>0</v>
      </c>
      <c r="I12" s="70">
        <v>0</v>
      </c>
      <c r="J12" s="332">
        <v>0</v>
      </c>
      <c r="L12" s="66"/>
    </row>
    <row r="13" spans="1:12" ht="15" hidden="1" customHeight="1" x14ac:dyDescent="0.2">
      <c r="A13" s="206" t="s">
        <v>84</v>
      </c>
      <c r="B13" s="70">
        <v>0</v>
      </c>
      <c r="C13" s="70">
        <v>0</v>
      </c>
      <c r="D13" s="70">
        <v>0</v>
      </c>
      <c r="E13" s="331">
        <v>0</v>
      </c>
      <c r="F13" s="331">
        <v>0</v>
      </c>
      <c r="G13" s="144">
        <v>0</v>
      </c>
      <c r="H13" s="70">
        <v>0</v>
      </c>
      <c r="I13" s="70">
        <v>0</v>
      </c>
      <c r="J13" s="332">
        <v>0</v>
      </c>
      <c r="L13" s="66"/>
    </row>
    <row r="14" spans="1:12" ht="15" hidden="1" customHeight="1" x14ac:dyDescent="0.2">
      <c r="A14" s="206" t="s">
        <v>85</v>
      </c>
      <c r="B14" s="70">
        <v>0</v>
      </c>
      <c r="C14" s="70">
        <v>0</v>
      </c>
      <c r="D14" s="70">
        <v>0</v>
      </c>
      <c r="E14" s="331">
        <v>0</v>
      </c>
      <c r="F14" s="331">
        <v>0</v>
      </c>
      <c r="G14" s="144">
        <v>0</v>
      </c>
      <c r="H14" s="70">
        <v>0</v>
      </c>
      <c r="I14" s="70">
        <v>0</v>
      </c>
      <c r="J14" s="332">
        <v>0</v>
      </c>
      <c r="L14" s="66"/>
    </row>
    <row r="15" spans="1:12" ht="15" hidden="1" customHeight="1" x14ac:dyDescent="0.2">
      <c r="A15" s="206" t="s">
        <v>86</v>
      </c>
      <c r="B15" s="70">
        <v>0</v>
      </c>
      <c r="C15" s="70">
        <v>0</v>
      </c>
      <c r="D15" s="70">
        <v>0</v>
      </c>
      <c r="E15" s="208">
        <v>0</v>
      </c>
      <c r="F15" s="208">
        <v>0</v>
      </c>
      <c r="G15" s="144">
        <v>0</v>
      </c>
      <c r="H15" s="70">
        <v>0</v>
      </c>
      <c r="I15" s="70">
        <v>0</v>
      </c>
      <c r="J15" s="332">
        <v>0</v>
      </c>
      <c r="L15" s="66"/>
    </row>
    <row r="16" spans="1:12" ht="15" hidden="1" customHeight="1" x14ac:dyDescent="0.2">
      <c r="A16" s="207" t="s">
        <v>87</v>
      </c>
      <c r="B16" s="69">
        <v>0</v>
      </c>
      <c r="C16" s="69">
        <v>0</v>
      </c>
      <c r="D16" s="69">
        <v>0</v>
      </c>
      <c r="E16" s="208">
        <v>0</v>
      </c>
      <c r="F16" s="208">
        <v>0</v>
      </c>
      <c r="G16" s="69">
        <v>0</v>
      </c>
      <c r="H16" s="69">
        <v>0</v>
      </c>
      <c r="I16" s="69">
        <v>0</v>
      </c>
      <c r="J16" s="333">
        <v>0</v>
      </c>
      <c r="L16" s="66"/>
    </row>
    <row r="17" spans="1:12" ht="15" hidden="1" customHeight="1" x14ac:dyDescent="0.2">
      <c r="A17" s="206" t="s">
        <v>88</v>
      </c>
      <c r="B17" s="70">
        <v>0</v>
      </c>
      <c r="C17" s="70">
        <v>0</v>
      </c>
      <c r="D17" s="70">
        <v>0</v>
      </c>
      <c r="E17" s="331">
        <v>0</v>
      </c>
      <c r="F17" s="331">
        <v>0</v>
      </c>
      <c r="G17" s="144">
        <v>0</v>
      </c>
      <c r="H17" s="70">
        <v>0</v>
      </c>
      <c r="I17" s="70">
        <v>0</v>
      </c>
      <c r="J17" s="332">
        <v>0</v>
      </c>
      <c r="L17" s="66"/>
    </row>
    <row r="18" spans="1:12" ht="15" hidden="1" customHeight="1" x14ac:dyDescent="0.2">
      <c r="A18" s="206" t="s">
        <v>89</v>
      </c>
      <c r="B18" s="70">
        <v>0</v>
      </c>
      <c r="C18" s="70">
        <v>0</v>
      </c>
      <c r="D18" s="70">
        <v>0</v>
      </c>
      <c r="E18" s="331">
        <v>0</v>
      </c>
      <c r="F18" s="331">
        <v>0</v>
      </c>
      <c r="G18" s="144">
        <v>0</v>
      </c>
      <c r="H18" s="70">
        <v>0</v>
      </c>
      <c r="I18" s="70">
        <v>0</v>
      </c>
      <c r="J18" s="332">
        <v>0</v>
      </c>
      <c r="L18" s="66"/>
    </row>
    <row r="19" spans="1:12" ht="15" hidden="1" customHeight="1" x14ac:dyDescent="0.2">
      <c r="A19" s="206" t="s">
        <v>90</v>
      </c>
      <c r="B19" s="70">
        <v>0</v>
      </c>
      <c r="C19" s="70">
        <v>0</v>
      </c>
      <c r="D19" s="70">
        <v>0</v>
      </c>
      <c r="E19" s="331">
        <v>0</v>
      </c>
      <c r="F19" s="331">
        <v>0</v>
      </c>
      <c r="G19" s="144">
        <v>0</v>
      </c>
      <c r="H19" s="70">
        <v>0</v>
      </c>
      <c r="I19" s="70">
        <v>0</v>
      </c>
      <c r="J19" s="332">
        <v>0</v>
      </c>
      <c r="L19" s="66"/>
    </row>
    <row r="20" spans="1:12" ht="15" hidden="1" customHeight="1" x14ac:dyDescent="0.2">
      <c r="A20" s="206" t="s">
        <v>91</v>
      </c>
      <c r="B20" s="70">
        <v>0</v>
      </c>
      <c r="C20" s="70">
        <v>0</v>
      </c>
      <c r="D20" s="70">
        <v>0</v>
      </c>
      <c r="E20" s="331">
        <v>0</v>
      </c>
      <c r="F20" s="331">
        <v>0</v>
      </c>
      <c r="G20" s="144">
        <v>0</v>
      </c>
      <c r="H20" s="70">
        <v>0</v>
      </c>
      <c r="I20" s="70">
        <v>0</v>
      </c>
      <c r="J20" s="332">
        <v>0</v>
      </c>
      <c r="L20" s="66"/>
    </row>
    <row r="21" spans="1:12" ht="15" hidden="1" customHeight="1" x14ac:dyDescent="0.2">
      <c r="A21" s="206" t="s">
        <v>92</v>
      </c>
      <c r="B21" s="70">
        <v>0</v>
      </c>
      <c r="C21" s="70">
        <v>0</v>
      </c>
      <c r="D21" s="70">
        <v>0</v>
      </c>
      <c r="E21" s="331">
        <v>0</v>
      </c>
      <c r="F21" s="331">
        <v>0</v>
      </c>
      <c r="G21" s="144">
        <v>0</v>
      </c>
      <c r="H21" s="70">
        <v>0</v>
      </c>
      <c r="I21" s="70">
        <v>0</v>
      </c>
      <c r="J21" s="332">
        <v>0</v>
      </c>
      <c r="K21" s="66"/>
      <c r="L21" s="66"/>
    </row>
    <row r="22" spans="1:12" ht="15" hidden="1" customHeight="1" x14ac:dyDescent="0.2">
      <c r="A22" s="206" t="s">
        <v>93</v>
      </c>
      <c r="B22" s="70">
        <v>0</v>
      </c>
      <c r="C22" s="70">
        <v>0</v>
      </c>
      <c r="D22" s="70">
        <v>0</v>
      </c>
      <c r="E22" s="331">
        <v>0</v>
      </c>
      <c r="F22" s="331">
        <v>0</v>
      </c>
      <c r="G22" s="144">
        <v>0</v>
      </c>
      <c r="H22" s="70">
        <v>0</v>
      </c>
      <c r="I22" s="70">
        <v>0</v>
      </c>
      <c r="J22" s="332">
        <v>0</v>
      </c>
      <c r="K22" s="66"/>
      <c r="L22" s="66"/>
    </row>
    <row r="23" spans="1:12" ht="15" hidden="1" customHeight="1" x14ac:dyDescent="0.2">
      <c r="A23" s="206" t="s">
        <v>94</v>
      </c>
      <c r="B23" s="70">
        <v>0</v>
      </c>
      <c r="C23" s="70">
        <v>0</v>
      </c>
      <c r="D23" s="70">
        <v>0</v>
      </c>
      <c r="E23" s="331">
        <v>0</v>
      </c>
      <c r="F23" s="331">
        <v>0</v>
      </c>
      <c r="G23" s="144">
        <v>0</v>
      </c>
      <c r="H23" s="70">
        <v>0</v>
      </c>
      <c r="I23" s="70">
        <v>0</v>
      </c>
      <c r="J23" s="332">
        <v>0</v>
      </c>
      <c r="K23" s="66"/>
      <c r="L23" s="66"/>
    </row>
    <row r="24" spans="1:12" ht="15" hidden="1" customHeight="1" x14ac:dyDescent="0.2">
      <c r="A24" s="206" t="s">
        <v>95</v>
      </c>
      <c r="B24" s="70">
        <v>0</v>
      </c>
      <c r="C24" s="70">
        <v>0</v>
      </c>
      <c r="D24" s="70">
        <v>0</v>
      </c>
      <c r="E24" s="331">
        <v>0</v>
      </c>
      <c r="F24" s="331">
        <v>0</v>
      </c>
      <c r="G24" s="144">
        <v>0</v>
      </c>
      <c r="H24" s="70">
        <v>0</v>
      </c>
      <c r="I24" s="70">
        <v>0</v>
      </c>
      <c r="J24" s="332">
        <v>0</v>
      </c>
      <c r="K24" s="66"/>
      <c r="L24" s="66"/>
    </row>
    <row r="25" spans="1:12" ht="15" hidden="1" customHeight="1" x14ac:dyDescent="0.2">
      <c r="A25" s="209" t="s">
        <v>96</v>
      </c>
      <c r="B25" s="148">
        <v>0</v>
      </c>
      <c r="C25" s="148">
        <v>0</v>
      </c>
      <c r="D25" s="148">
        <v>0</v>
      </c>
      <c r="E25" s="334">
        <v>0</v>
      </c>
      <c r="F25" s="334">
        <v>0</v>
      </c>
      <c r="G25" s="150">
        <v>0</v>
      </c>
      <c r="H25" s="148">
        <v>0</v>
      </c>
      <c r="I25" s="148">
        <v>0</v>
      </c>
      <c r="J25" s="335">
        <v>0</v>
      </c>
      <c r="K25" s="66"/>
      <c r="L25" s="66"/>
    </row>
    <row r="26" spans="1:12" ht="15" customHeight="1" x14ac:dyDescent="0.2">
      <c r="A26" s="474" t="s">
        <v>97</v>
      </c>
      <c r="B26" s="494">
        <v>33.299999999999997</v>
      </c>
      <c r="C26" s="494">
        <v>43</v>
      </c>
      <c r="D26" s="494">
        <v>29.1</v>
      </c>
      <c r="E26" s="495">
        <v>1435</v>
      </c>
      <c r="F26" s="495">
        <v>1660</v>
      </c>
      <c r="G26" s="494">
        <v>15.7</v>
      </c>
      <c r="H26" s="494">
        <v>47.8</v>
      </c>
      <c r="I26" s="494">
        <v>71.400000000000006</v>
      </c>
      <c r="J26" s="651">
        <v>49.4</v>
      </c>
      <c r="K26" s="551"/>
      <c r="L26" s="66"/>
    </row>
    <row r="27" spans="1:12" ht="15" hidden="1" customHeight="1" x14ac:dyDescent="0.2">
      <c r="A27" s="467" t="s">
        <v>98</v>
      </c>
      <c r="B27" s="500">
        <v>0</v>
      </c>
      <c r="C27" s="500">
        <v>0</v>
      </c>
      <c r="D27" s="500"/>
      <c r="E27" s="499">
        <v>0</v>
      </c>
      <c r="F27" s="499">
        <v>0</v>
      </c>
      <c r="G27" s="498">
        <v>0</v>
      </c>
      <c r="H27" s="500">
        <v>0</v>
      </c>
      <c r="I27" s="500">
        <v>0</v>
      </c>
      <c r="J27" s="500">
        <v>0</v>
      </c>
      <c r="K27" s="551"/>
      <c r="L27" s="66"/>
    </row>
    <row r="28" spans="1:12" ht="15" customHeight="1" x14ac:dyDescent="0.2">
      <c r="A28" s="501" t="s">
        <v>99</v>
      </c>
      <c r="B28" s="500">
        <v>38</v>
      </c>
      <c r="C28" s="500">
        <v>43</v>
      </c>
      <c r="D28" s="500">
        <v>13.2</v>
      </c>
      <c r="E28" s="499">
        <v>1257</v>
      </c>
      <c r="F28" s="499">
        <v>1660</v>
      </c>
      <c r="G28" s="498">
        <v>32.1</v>
      </c>
      <c r="H28" s="500">
        <v>47.8</v>
      </c>
      <c r="I28" s="500">
        <v>71.400000000000006</v>
      </c>
      <c r="J28" s="500">
        <v>49.4</v>
      </c>
      <c r="K28" s="551"/>
      <c r="L28" s="157"/>
    </row>
    <row r="29" spans="1:12" ht="15" hidden="1" customHeight="1" x14ac:dyDescent="0.2">
      <c r="A29" s="467" t="s">
        <v>100</v>
      </c>
      <c r="B29" s="500">
        <v>0</v>
      </c>
      <c r="C29" s="500">
        <v>0</v>
      </c>
      <c r="D29" s="500"/>
      <c r="E29" s="499">
        <v>0</v>
      </c>
      <c r="F29" s="499">
        <v>0</v>
      </c>
      <c r="G29" s="498">
        <v>0</v>
      </c>
      <c r="H29" s="500">
        <v>0</v>
      </c>
      <c r="I29" s="500">
        <v>0</v>
      </c>
      <c r="J29" s="500">
        <v>0</v>
      </c>
      <c r="K29" s="551"/>
      <c r="L29" s="66"/>
    </row>
    <row r="30" spans="1:12" ht="15" hidden="1" customHeight="1" x14ac:dyDescent="0.2">
      <c r="A30" s="467" t="s">
        <v>101</v>
      </c>
      <c r="B30" s="500">
        <v>0</v>
      </c>
      <c r="C30" s="500">
        <v>0</v>
      </c>
      <c r="D30" s="500"/>
      <c r="E30" s="499">
        <v>0</v>
      </c>
      <c r="F30" s="499">
        <v>0</v>
      </c>
      <c r="G30" s="498">
        <v>0</v>
      </c>
      <c r="H30" s="500">
        <v>0</v>
      </c>
      <c r="I30" s="500">
        <v>0</v>
      </c>
      <c r="J30" s="500">
        <v>0</v>
      </c>
      <c r="K30" s="551"/>
      <c r="L30" s="66"/>
    </row>
    <row r="31" spans="1:12" ht="15" hidden="1" customHeight="1" x14ac:dyDescent="0.2">
      <c r="A31" s="528" t="s">
        <v>102</v>
      </c>
      <c r="B31" s="529">
        <v>0</v>
      </c>
      <c r="C31" s="529">
        <v>0</v>
      </c>
      <c r="D31" s="529"/>
      <c r="E31" s="530">
        <v>0</v>
      </c>
      <c r="F31" s="530">
        <v>0</v>
      </c>
      <c r="G31" s="529">
        <v>0</v>
      </c>
      <c r="H31" s="529">
        <v>0</v>
      </c>
      <c r="I31" s="529">
        <v>0</v>
      </c>
      <c r="J31" s="500">
        <v>0</v>
      </c>
      <c r="K31" s="551"/>
      <c r="L31" s="66"/>
    </row>
    <row r="32" spans="1:12" ht="15" hidden="1" customHeight="1" x14ac:dyDescent="0.2">
      <c r="A32" s="467" t="s">
        <v>103</v>
      </c>
      <c r="B32" s="500">
        <v>0</v>
      </c>
      <c r="C32" s="500">
        <v>0</v>
      </c>
      <c r="D32" s="500"/>
      <c r="E32" s="499">
        <v>0</v>
      </c>
      <c r="F32" s="499">
        <v>0</v>
      </c>
      <c r="G32" s="498">
        <v>0</v>
      </c>
      <c r="H32" s="500">
        <v>0</v>
      </c>
      <c r="I32" s="500">
        <v>0</v>
      </c>
      <c r="J32" s="500">
        <v>0</v>
      </c>
      <c r="K32" s="551"/>
      <c r="L32" s="66"/>
    </row>
    <row r="33" spans="1:12" ht="15" hidden="1" customHeight="1" x14ac:dyDescent="0.2">
      <c r="A33" s="467" t="s">
        <v>104</v>
      </c>
      <c r="B33" s="500">
        <v>0</v>
      </c>
      <c r="C33" s="500">
        <v>0</v>
      </c>
      <c r="D33" s="500"/>
      <c r="E33" s="499">
        <v>0</v>
      </c>
      <c r="F33" s="499">
        <v>0</v>
      </c>
      <c r="G33" s="498">
        <v>0</v>
      </c>
      <c r="H33" s="500">
        <v>0</v>
      </c>
      <c r="I33" s="500">
        <v>0</v>
      </c>
      <c r="J33" s="500">
        <v>0</v>
      </c>
      <c r="K33" s="551"/>
      <c r="L33" s="66"/>
    </row>
    <row r="34" spans="1:12" ht="15" hidden="1" customHeight="1" x14ac:dyDescent="0.2">
      <c r="A34" s="467" t="s">
        <v>105</v>
      </c>
      <c r="B34" s="500">
        <v>0</v>
      </c>
      <c r="C34" s="500">
        <v>0</v>
      </c>
      <c r="D34" s="500"/>
      <c r="E34" s="499">
        <v>0</v>
      </c>
      <c r="F34" s="499">
        <v>0</v>
      </c>
      <c r="G34" s="498">
        <v>0</v>
      </c>
      <c r="H34" s="500">
        <v>0</v>
      </c>
      <c r="I34" s="500">
        <v>0</v>
      </c>
      <c r="J34" s="500">
        <v>0</v>
      </c>
      <c r="K34" s="551"/>
      <c r="L34" s="66"/>
    </row>
    <row r="35" spans="1:12" ht="15" hidden="1" customHeight="1" x14ac:dyDescent="0.2">
      <c r="A35" s="467" t="s">
        <v>106</v>
      </c>
      <c r="B35" s="500">
        <v>0</v>
      </c>
      <c r="C35" s="500">
        <v>0</v>
      </c>
      <c r="D35" s="500"/>
      <c r="E35" s="499">
        <v>0</v>
      </c>
      <c r="F35" s="499">
        <v>0</v>
      </c>
      <c r="G35" s="498">
        <v>0</v>
      </c>
      <c r="H35" s="500">
        <v>0</v>
      </c>
      <c r="I35" s="500">
        <v>0</v>
      </c>
      <c r="J35" s="500">
        <v>0</v>
      </c>
      <c r="K35" s="551"/>
      <c r="L35" s="66"/>
    </row>
    <row r="36" spans="1:12" ht="15" customHeight="1" x14ac:dyDescent="0.2">
      <c r="A36" s="474" t="s">
        <v>107</v>
      </c>
      <c r="B36" s="494">
        <v>470.1</v>
      </c>
      <c r="C36" s="494">
        <v>462.70000000000005</v>
      </c>
      <c r="D36" s="494">
        <v>-1.6</v>
      </c>
      <c r="E36" s="495">
        <v>2330</v>
      </c>
      <c r="F36" s="495">
        <v>2347</v>
      </c>
      <c r="G36" s="494">
        <v>0.7</v>
      </c>
      <c r="H36" s="494">
        <v>1095.4000000000001</v>
      </c>
      <c r="I36" s="494">
        <v>1086</v>
      </c>
      <c r="J36" s="651">
        <v>-0.9</v>
      </c>
      <c r="K36" s="551"/>
      <c r="L36" s="66"/>
    </row>
    <row r="37" spans="1:12" ht="15" customHeight="1" x14ac:dyDescent="0.2">
      <c r="A37" s="501" t="s">
        <v>108</v>
      </c>
      <c r="B37" s="500">
        <v>108.5</v>
      </c>
      <c r="C37" s="500">
        <v>101.1</v>
      </c>
      <c r="D37" s="500">
        <v>-6.8</v>
      </c>
      <c r="E37" s="499">
        <v>2004</v>
      </c>
      <c r="F37" s="502">
        <v>2094</v>
      </c>
      <c r="G37" s="498">
        <v>4.5</v>
      </c>
      <c r="H37" s="500">
        <v>217.4</v>
      </c>
      <c r="I37" s="500">
        <v>211.7</v>
      </c>
      <c r="J37" s="500">
        <v>-2.6</v>
      </c>
      <c r="K37" s="551"/>
      <c r="L37" s="404"/>
    </row>
    <row r="38" spans="1:12" ht="15" hidden="1" customHeight="1" x14ac:dyDescent="0.2">
      <c r="A38" s="501" t="s">
        <v>109</v>
      </c>
      <c r="B38" s="500">
        <v>0</v>
      </c>
      <c r="C38" s="500">
        <v>0</v>
      </c>
      <c r="D38" s="500"/>
      <c r="E38" s="499">
        <v>0</v>
      </c>
      <c r="F38" s="499">
        <v>0</v>
      </c>
      <c r="G38" s="498">
        <v>0</v>
      </c>
      <c r="H38" s="500">
        <v>0</v>
      </c>
      <c r="I38" s="500">
        <v>0</v>
      </c>
      <c r="J38" s="500">
        <v>0</v>
      </c>
      <c r="K38" s="551"/>
      <c r="L38" s="66"/>
    </row>
    <row r="39" spans="1:12" ht="15" customHeight="1" x14ac:dyDescent="0.2">
      <c r="A39" s="501" t="s">
        <v>110</v>
      </c>
      <c r="B39" s="500">
        <v>361.6</v>
      </c>
      <c r="C39" s="500">
        <v>361.6</v>
      </c>
      <c r="D39" s="500">
        <v>0</v>
      </c>
      <c r="E39" s="499">
        <v>2428</v>
      </c>
      <c r="F39" s="499">
        <v>2418</v>
      </c>
      <c r="G39" s="498">
        <v>-0.4</v>
      </c>
      <c r="H39" s="500">
        <v>878</v>
      </c>
      <c r="I39" s="500">
        <v>874.3</v>
      </c>
      <c r="J39" s="500">
        <v>-0.4</v>
      </c>
      <c r="K39" s="551"/>
      <c r="L39" s="106"/>
    </row>
    <row r="40" spans="1:12" ht="15" hidden="1" customHeight="1" x14ac:dyDescent="0.2">
      <c r="A40" s="528" t="s">
        <v>111</v>
      </c>
      <c r="B40" s="529">
        <v>0</v>
      </c>
      <c r="C40" s="529">
        <v>0</v>
      </c>
      <c r="D40" s="529">
        <v>0</v>
      </c>
      <c r="E40" s="530">
        <v>0</v>
      </c>
      <c r="F40" s="530">
        <v>0</v>
      </c>
      <c r="G40" s="529">
        <v>0</v>
      </c>
      <c r="H40" s="529">
        <v>0</v>
      </c>
      <c r="I40" s="529">
        <v>0</v>
      </c>
      <c r="J40" s="500">
        <v>0</v>
      </c>
      <c r="K40" s="551"/>
      <c r="L40" s="66"/>
    </row>
    <row r="41" spans="1:12" ht="15" customHeight="1" x14ac:dyDescent="0.2">
      <c r="A41" s="533" t="s">
        <v>112</v>
      </c>
      <c r="B41" s="504">
        <v>503.4</v>
      </c>
      <c r="C41" s="504">
        <v>505.70000000000005</v>
      </c>
      <c r="D41" s="504">
        <v>0.5</v>
      </c>
      <c r="E41" s="505">
        <v>2271</v>
      </c>
      <c r="F41" s="505">
        <v>2289</v>
      </c>
      <c r="G41" s="504">
        <v>0.8</v>
      </c>
      <c r="H41" s="504">
        <v>1143.2</v>
      </c>
      <c r="I41" s="504">
        <v>1157.4000000000001</v>
      </c>
      <c r="J41" s="650">
        <v>1.2</v>
      </c>
      <c r="K41" s="551"/>
      <c r="L41" s="66"/>
    </row>
    <row r="42" spans="1:12" ht="15" customHeight="1" x14ac:dyDescent="0.2">
      <c r="A42" s="508" t="s">
        <v>58</v>
      </c>
      <c r="B42" s="509">
        <v>503.4</v>
      </c>
      <c r="C42" s="509">
        <v>505.70000000000005</v>
      </c>
      <c r="D42" s="509">
        <v>0.5</v>
      </c>
      <c r="E42" s="510">
        <v>2271</v>
      </c>
      <c r="F42" s="510">
        <v>2289</v>
      </c>
      <c r="G42" s="509">
        <v>0.8</v>
      </c>
      <c r="H42" s="509">
        <v>1143.2</v>
      </c>
      <c r="I42" s="509">
        <v>1157.4000000000001</v>
      </c>
      <c r="J42" s="509">
        <v>1.2</v>
      </c>
      <c r="K42" s="551"/>
      <c r="L42" s="66"/>
    </row>
    <row r="43" spans="1:12" ht="15.6" customHeight="1" x14ac:dyDescent="0.2">
      <c r="A43" s="550" t="s">
        <v>5</v>
      </c>
      <c r="B43" s="550"/>
      <c r="C43" s="550"/>
      <c r="D43" s="550"/>
      <c r="E43" s="550"/>
      <c r="F43" s="550"/>
      <c r="G43" s="550"/>
      <c r="H43" s="550"/>
      <c r="I43" s="550"/>
      <c r="J43" s="550"/>
      <c r="K43" s="550"/>
    </row>
    <row r="44" spans="1:12" ht="15.6" customHeight="1" x14ac:dyDescent="0.2">
      <c r="A44" s="135" t="s">
        <v>6</v>
      </c>
    </row>
    <row r="45" spans="1:12" ht="15" customHeight="1" x14ac:dyDescent="0.2"/>
    <row r="46" spans="1:12" ht="15" customHeight="1" x14ac:dyDescent="0.2"/>
    <row r="47" spans="1:12" ht="15" customHeight="1" x14ac:dyDescent="0.2"/>
    <row r="48" spans="1:12" ht="15" customHeight="1" x14ac:dyDescent="0.2"/>
    <row r="49" spans="6:6" ht="15" customHeight="1" x14ac:dyDescent="0.2">
      <c r="F49" s="336"/>
    </row>
    <row r="50" spans="6:6" ht="15" customHeight="1" x14ac:dyDescent="0.2"/>
    <row r="51" spans="6:6" ht="15" customHeight="1" x14ac:dyDescent="0.2"/>
    <row r="52" spans="6:6" ht="15" customHeight="1" x14ac:dyDescent="0.2"/>
    <row r="53" spans="6:6" ht="15" customHeight="1" x14ac:dyDescent="0.2"/>
    <row r="54" spans="6:6" ht="15" customHeight="1" x14ac:dyDescent="0.2"/>
    <row r="55" spans="6:6" ht="1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5"/>
  <sheetViews>
    <sheetView workbookViewId="0">
      <selection sqref="A1:J1"/>
    </sheetView>
  </sheetViews>
  <sheetFormatPr defaultColWidth="11.42578125" defaultRowHeight="12" customHeight="1" x14ac:dyDescent="0.2"/>
  <cols>
    <col min="1" max="1" width="19.140625" style="135" customWidth="1"/>
    <col min="2" max="3" width="11.28515625" style="135" customWidth="1"/>
    <col min="4" max="4" width="7.42578125" style="135" customWidth="1"/>
    <col min="5" max="6" width="11.28515625" style="135" customWidth="1"/>
    <col min="7" max="7" width="7.42578125" style="135" customWidth="1"/>
    <col min="8" max="9" width="11.28515625" style="135" customWidth="1"/>
    <col min="10" max="10" width="7.42578125" style="135" customWidth="1"/>
    <col min="11" max="11" width="9.5703125" style="135" customWidth="1"/>
    <col min="12" max="12" width="15.140625" style="135" customWidth="1"/>
    <col min="13" max="13" width="8.28515625" style="135" customWidth="1"/>
    <col min="14" max="257" width="11.42578125" style="135" customWidth="1"/>
  </cols>
  <sheetData>
    <row r="1" spans="1:11" ht="31.5" customHeight="1" x14ac:dyDescent="0.2">
      <c r="A1" s="686"/>
      <c r="B1" s="686"/>
      <c r="C1" s="686"/>
      <c r="D1" s="686"/>
      <c r="E1" s="686"/>
      <c r="F1" s="686"/>
      <c r="G1" s="686"/>
      <c r="H1" s="686"/>
      <c r="I1" s="686"/>
      <c r="J1" s="686"/>
      <c r="K1" s="337"/>
    </row>
    <row r="2" spans="1:11" ht="15.6" customHeight="1" x14ac:dyDescent="0.2">
      <c r="A2" s="686"/>
      <c r="B2" s="686"/>
      <c r="C2" s="686"/>
      <c r="D2" s="686"/>
      <c r="E2" s="686"/>
      <c r="F2" s="686"/>
      <c r="G2" s="686"/>
      <c r="H2" s="686"/>
      <c r="I2" s="686"/>
      <c r="J2" s="686"/>
      <c r="K2" s="338"/>
    </row>
    <row r="3" spans="1:11" ht="15.6" customHeight="1" x14ac:dyDescent="0.2">
      <c r="A3" s="686"/>
      <c r="B3" s="686"/>
      <c r="C3" s="686"/>
      <c r="D3" s="686"/>
      <c r="E3" s="686"/>
      <c r="F3" s="686"/>
      <c r="G3" s="686"/>
      <c r="H3" s="686"/>
      <c r="I3" s="686"/>
      <c r="J3" s="686"/>
      <c r="K3" s="338"/>
    </row>
    <row r="4" spans="1:11" ht="21" customHeight="1" x14ac:dyDescent="0.2">
      <c r="A4" s="686"/>
      <c r="B4" s="686"/>
      <c r="C4" s="686"/>
      <c r="D4" s="686"/>
      <c r="E4" s="686"/>
      <c r="F4" s="686"/>
      <c r="G4" s="686"/>
      <c r="H4" s="686"/>
      <c r="I4" s="686"/>
      <c r="J4" s="686"/>
    </row>
    <row r="5" spans="1:11" ht="20.100000000000001" customHeight="1" x14ac:dyDescent="0.2">
      <c r="A5" s="736" t="s">
        <v>65</v>
      </c>
      <c r="B5" s="735" t="s">
        <v>66</v>
      </c>
      <c r="C5" s="735"/>
      <c r="D5" s="735"/>
      <c r="E5" s="734" t="s">
        <v>67</v>
      </c>
      <c r="F5" s="734"/>
      <c r="G5" s="734"/>
      <c r="H5" s="735" t="s">
        <v>68</v>
      </c>
      <c r="I5" s="735"/>
      <c r="J5" s="735"/>
    </row>
    <row r="6" spans="1:11" ht="20.100000000000001" customHeight="1" x14ac:dyDescent="0.2">
      <c r="A6" s="736"/>
      <c r="B6" s="329" t="s">
        <v>7</v>
      </c>
      <c r="C6" s="329" t="s">
        <v>8</v>
      </c>
      <c r="D6" s="329" t="s">
        <v>69</v>
      </c>
      <c r="E6" s="329" t="s">
        <v>7</v>
      </c>
      <c r="F6" s="329" t="s">
        <v>8</v>
      </c>
      <c r="G6" s="329" t="s">
        <v>69</v>
      </c>
      <c r="H6" s="329" t="s">
        <v>7</v>
      </c>
      <c r="I6" s="329" t="s">
        <v>8</v>
      </c>
      <c r="J6" s="329" t="s">
        <v>69</v>
      </c>
    </row>
    <row r="7" spans="1:11" ht="19.5" customHeight="1" x14ac:dyDescent="0.2">
      <c r="A7" s="736"/>
      <c r="B7" s="329" t="s">
        <v>71</v>
      </c>
      <c r="C7" s="329" t="s">
        <v>71</v>
      </c>
      <c r="D7" s="329" t="s">
        <v>72</v>
      </c>
      <c r="E7" s="329" t="s">
        <v>73</v>
      </c>
      <c r="F7" s="329" t="s">
        <v>74</v>
      </c>
      <c r="G7" s="329" t="s">
        <v>75</v>
      </c>
      <c r="H7" s="329" t="s">
        <v>76</v>
      </c>
      <c r="I7" s="329" t="s">
        <v>77</v>
      </c>
      <c r="J7" s="329" t="s">
        <v>78</v>
      </c>
    </row>
    <row r="8" spans="1:11" ht="15" hidden="1" customHeight="1" x14ac:dyDescent="0.2">
      <c r="A8" s="139" t="s">
        <v>79</v>
      </c>
      <c r="B8" s="253">
        <v>0</v>
      </c>
      <c r="C8" s="253">
        <v>0</v>
      </c>
      <c r="D8" s="253">
        <v>0</v>
      </c>
      <c r="E8" s="254">
        <v>0</v>
      </c>
      <c r="F8" s="254">
        <v>0</v>
      </c>
      <c r="G8" s="253">
        <v>0</v>
      </c>
      <c r="H8" s="253">
        <v>0</v>
      </c>
      <c r="I8" s="253">
        <v>0</v>
      </c>
      <c r="J8" s="253">
        <v>0</v>
      </c>
    </row>
    <row r="9" spans="1:11" ht="15" hidden="1" customHeight="1" x14ac:dyDescent="0.2">
      <c r="A9" s="206" t="s">
        <v>80</v>
      </c>
      <c r="B9" s="339">
        <v>0</v>
      </c>
      <c r="C9" s="339">
        <v>0</v>
      </c>
      <c r="D9" s="339">
        <v>0</v>
      </c>
      <c r="E9" s="340">
        <v>0</v>
      </c>
      <c r="F9" s="340">
        <v>0</v>
      </c>
      <c r="G9" s="341">
        <v>0</v>
      </c>
      <c r="H9" s="339">
        <v>0</v>
      </c>
      <c r="I9" s="339">
        <v>0</v>
      </c>
      <c r="J9" s="339">
        <v>0</v>
      </c>
    </row>
    <row r="10" spans="1:11" ht="15" hidden="1" customHeight="1" x14ac:dyDescent="0.2">
      <c r="A10" s="206" t="s">
        <v>81</v>
      </c>
      <c r="B10" s="339">
        <v>0</v>
      </c>
      <c r="C10" s="339">
        <v>0</v>
      </c>
      <c r="D10" s="339">
        <v>0</v>
      </c>
      <c r="E10" s="340">
        <v>0</v>
      </c>
      <c r="F10" s="340">
        <v>0</v>
      </c>
      <c r="G10" s="341">
        <v>0</v>
      </c>
      <c r="H10" s="339">
        <v>0</v>
      </c>
      <c r="I10" s="339">
        <v>0</v>
      </c>
      <c r="J10" s="339">
        <v>0</v>
      </c>
    </row>
    <row r="11" spans="1:11" ht="15" hidden="1" customHeight="1" x14ac:dyDescent="0.2">
      <c r="A11" s="206" t="s">
        <v>82</v>
      </c>
      <c r="B11" s="339">
        <v>0</v>
      </c>
      <c r="C11" s="339">
        <v>0</v>
      </c>
      <c r="D11" s="339">
        <v>0</v>
      </c>
      <c r="E11" s="340">
        <v>0</v>
      </c>
      <c r="F11" s="340">
        <v>0</v>
      </c>
      <c r="G11" s="341">
        <v>0</v>
      </c>
      <c r="H11" s="339">
        <v>0</v>
      </c>
      <c r="I11" s="339">
        <v>0</v>
      </c>
      <c r="J11" s="339">
        <v>0</v>
      </c>
    </row>
    <row r="12" spans="1:11" ht="15" hidden="1" customHeight="1" x14ac:dyDescent="0.2">
      <c r="A12" s="206" t="s">
        <v>83</v>
      </c>
      <c r="B12" s="339">
        <v>0</v>
      </c>
      <c r="C12" s="339">
        <v>0</v>
      </c>
      <c r="D12" s="339">
        <v>0</v>
      </c>
      <c r="E12" s="340">
        <v>0</v>
      </c>
      <c r="F12" s="340">
        <v>0</v>
      </c>
      <c r="G12" s="341">
        <v>0</v>
      </c>
      <c r="H12" s="339">
        <v>0</v>
      </c>
      <c r="I12" s="339">
        <v>0</v>
      </c>
      <c r="J12" s="339">
        <v>0</v>
      </c>
    </row>
    <row r="13" spans="1:11" ht="15" hidden="1" customHeight="1" x14ac:dyDescent="0.2">
      <c r="A13" s="206" t="s">
        <v>84</v>
      </c>
      <c r="B13" s="339">
        <v>0</v>
      </c>
      <c r="C13" s="339">
        <v>0</v>
      </c>
      <c r="D13" s="339">
        <v>0</v>
      </c>
      <c r="E13" s="340">
        <v>0</v>
      </c>
      <c r="F13" s="340">
        <v>0</v>
      </c>
      <c r="G13" s="341">
        <v>0</v>
      </c>
      <c r="H13" s="339">
        <v>0</v>
      </c>
      <c r="I13" s="339">
        <v>0</v>
      </c>
      <c r="J13" s="339">
        <v>0</v>
      </c>
    </row>
    <row r="14" spans="1:11" ht="15" hidden="1" customHeight="1" x14ac:dyDescent="0.2">
      <c r="A14" s="206" t="s">
        <v>85</v>
      </c>
      <c r="B14" s="339">
        <v>0</v>
      </c>
      <c r="C14" s="339">
        <v>0</v>
      </c>
      <c r="D14" s="339">
        <v>0</v>
      </c>
      <c r="E14" s="340">
        <v>0</v>
      </c>
      <c r="F14" s="340">
        <v>0</v>
      </c>
      <c r="G14" s="341">
        <v>0</v>
      </c>
      <c r="H14" s="339">
        <v>0</v>
      </c>
      <c r="I14" s="339">
        <v>0</v>
      </c>
      <c r="J14" s="339">
        <v>0</v>
      </c>
    </row>
    <row r="15" spans="1:11" ht="15" hidden="1" customHeight="1" x14ac:dyDescent="0.2">
      <c r="A15" s="206" t="s">
        <v>86</v>
      </c>
      <c r="B15" s="339">
        <v>0</v>
      </c>
      <c r="C15" s="339">
        <v>0</v>
      </c>
      <c r="D15" s="339">
        <v>0</v>
      </c>
      <c r="E15" s="342">
        <v>0</v>
      </c>
      <c r="F15" s="342">
        <v>0</v>
      </c>
      <c r="G15" s="341">
        <v>0</v>
      </c>
      <c r="H15" s="339">
        <v>0</v>
      </c>
      <c r="I15" s="339">
        <v>0</v>
      </c>
      <c r="J15" s="339">
        <v>0</v>
      </c>
    </row>
    <row r="16" spans="1:11" ht="15" hidden="1" customHeight="1" x14ac:dyDescent="0.2">
      <c r="A16" s="207" t="s">
        <v>87</v>
      </c>
      <c r="B16" s="255">
        <v>0</v>
      </c>
      <c r="C16" s="255">
        <v>0</v>
      </c>
      <c r="D16" s="255">
        <v>0</v>
      </c>
      <c r="E16" s="342">
        <v>0</v>
      </c>
      <c r="F16" s="342">
        <v>0</v>
      </c>
      <c r="G16" s="255">
        <v>0</v>
      </c>
      <c r="H16" s="255">
        <v>0</v>
      </c>
      <c r="I16" s="255">
        <v>0</v>
      </c>
      <c r="J16" s="255">
        <v>0</v>
      </c>
    </row>
    <row r="17" spans="1:10" ht="15" hidden="1" customHeight="1" x14ac:dyDescent="0.2">
      <c r="A17" s="206" t="s">
        <v>88</v>
      </c>
      <c r="B17" s="339">
        <v>0</v>
      </c>
      <c r="C17" s="339">
        <v>0</v>
      </c>
      <c r="D17" s="339">
        <v>0</v>
      </c>
      <c r="E17" s="340">
        <v>0</v>
      </c>
      <c r="F17" s="340">
        <v>0</v>
      </c>
      <c r="G17" s="341">
        <v>0</v>
      </c>
      <c r="H17" s="339">
        <v>0</v>
      </c>
      <c r="I17" s="339">
        <v>0</v>
      </c>
      <c r="J17" s="339">
        <v>0</v>
      </c>
    </row>
    <row r="18" spans="1:10" ht="15" hidden="1" customHeight="1" x14ac:dyDescent="0.2">
      <c r="A18" s="206" t="s">
        <v>89</v>
      </c>
      <c r="B18" s="339">
        <v>0</v>
      </c>
      <c r="C18" s="339">
        <v>0</v>
      </c>
      <c r="D18" s="339">
        <v>0</v>
      </c>
      <c r="E18" s="340">
        <v>0</v>
      </c>
      <c r="F18" s="340">
        <v>0</v>
      </c>
      <c r="G18" s="341">
        <v>0</v>
      </c>
      <c r="H18" s="339">
        <v>0</v>
      </c>
      <c r="I18" s="339">
        <v>0</v>
      </c>
      <c r="J18" s="339">
        <v>0</v>
      </c>
    </row>
    <row r="19" spans="1:10" ht="15" hidden="1" customHeight="1" x14ac:dyDescent="0.2">
      <c r="A19" s="206" t="s">
        <v>90</v>
      </c>
      <c r="B19" s="339">
        <v>0</v>
      </c>
      <c r="C19" s="339">
        <v>0</v>
      </c>
      <c r="D19" s="339">
        <v>0</v>
      </c>
      <c r="E19" s="340">
        <v>0</v>
      </c>
      <c r="F19" s="340">
        <v>0</v>
      </c>
      <c r="G19" s="341">
        <v>0</v>
      </c>
      <c r="H19" s="339">
        <v>0</v>
      </c>
      <c r="I19" s="339">
        <v>0</v>
      </c>
      <c r="J19" s="339">
        <v>0</v>
      </c>
    </row>
    <row r="20" spans="1:10" ht="15" hidden="1" customHeight="1" x14ac:dyDescent="0.2">
      <c r="A20" s="206" t="s">
        <v>91</v>
      </c>
      <c r="B20" s="339">
        <v>0</v>
      </c>
      <c r="C20" s="339">
        <v>0</v>
      </c>
      <c r="D20" s="339">
        <v>0</v>
      </c>
      <c r="E20" s="340">
        <v>0</v>
      </c>
      <c r="F20" s="340">
        <v>0</v>
      </c>
      <c r="G20" s="341">
        <v>0</v>
      </c>
      <c r="H20" s="339">
        <v>0</v>
      </c>
      <c r="I20" s="339">
        <v>0</v>
      </c>
      <c r="J20" s="339">
        <v>0</v>
      </c>
    </row>
    <row r="21" spans="1:10" ht="15" hidden="1" customHeight="1" x14ac:dyDescent="0.2">
      <c r="A21" s="206" t="s">
        <v>92</v>
      </c>
      <c r="B21" s="339">
        <v>0</v>
      </c>
      <c r="C21" s="339">
        <v>0</v>
      </c>
      <c r="D21" s="339">
        <v>0</v>
      </c>
      <c r="E21" s="340">
        <v>0</v>
      </c>
      <c r="F21" s="340">
        <v>0</v>
      </c>
      <c r="G21" s="341">
        <v>0</v>
      </c>
      <c r="H21" s="339">
        <v>0</v>
      </c>
      <c r="I21" s="339">
        <v>0</v>
      </c>
      <c r="J21" s="339">
        <v>0</v>
      </c>
    </row>
    <row r="22" spans="1:10" ht="15" hidden="1" customHeight="1" x14ac:dyDescent="0.2">
      <c r="A22" s="206" t="s">
        <v>93</v>
      </c>
      <c r="B22" s="339">
        <v>0</v>
      </c>
      <c r="C22" s="339">
        <v>0</v>
      </c>
      <c r="D22" s="339">
        <v>0</v>
      </c>
      <c r="E22" s="340">
        <v>0</v>
      </c>
      <c r="F22" s="340">
        <v>0</v>
      </c>
      <c r="G22" s="341">
        <v>0</v>
      </c>
      <c r="H22" s="339">
        <v>0</v>
      </c>
      <c r="I22" s="339">
        <v>0</v>
      </c>
      <c r="J22" s="339">
        <v>0</v>
      </c>
    </row>
    <row r="23" spans="1:10" ht="15" hidden="1" customHeight="1" x14ac:dyDescent="0.2">
      <c r="A23" s="206" t="s">
        <v>94</v>
      </c>
      <c r="B23" s="339">
        <v>0</v>
      </c>
      <c r="C23" s="339">
        <v>0</v>
      </c>
      <c r="D23" s="339">
        <v>0</v>
      </c>
      <c r="E23" s="340">
        <v>0</v>
      </c>
      <c r="F23" s="340">
        <v>0</v>
      </c>
      <c r="G23" s="341">
        <v>0</v>
      </c>
      <c r="H23" s="339">
        <v>0</v>
      </c>
      <c r="I23" s="339">
        <v>0</v>
      </c>
      <c r="J23" s="339">
        <v>0</v>
      </c>
    </row>
    <row r="24" spans="1:10" ht="15" hidden="1" customHeight="1" x14ac:dyDescent="0.2">
      <c r="A24" s="206" t="s">
        <v>95</v>
      </c>
      <c r="B24" s="339">
        <v>0</v>
      </c>
      <c r="C24" s="339">
        <v>0</v>
      </c>
      <c r="D24" s="339">
        <v>0</v>
      </c>
      <c r="E24" s="340">
        <v>0</v>
      </c>
      <c r="F24" s="340">
        <v>0</v>
      </c>
      <c r="G24" s="341">
        <v>0</v>
      </c>
      <c r="H24" s="339">
        <v>0</v>
      </c>
      <c r="I24" s="339">
        <v>0</v>
      </c>
      <c r="J24" s="339">
        <v>0</v>
      </c>
    </row>
    <row r="25" spans="1:10" ht="15" hidden="1" customHeight="1" x14ac:dyDescent="0.2">
      <c r="A25" s="206" t="s">
        <v>96</v>
      </c>
      <c r="B25" s="339">
        <v>0</v>
      </c>
      <c r="C25" s="339">
        <v>0</v>
      </c>
      <c r="D25" s="339">
        <v>0</v>
      </c>
      <c r="E25" s="340">
        <v>0</v>
      </c>
      <c r="F25" s="340">
        <v>0</v>
      </c>
      <c r="G25" s="341">
        <v>0</v>
      </c>
      <c r="H25" s="339">
        <v>0</v>
      </c>
      <c r="I25" s="339">
        <v>0</v>
      </c>
      <c r="J25" s="339">
        <v>0</v>
      </c>
    </row>
    <row r="26" spans="1:10" ht="15" hidden="1" customHeight="1" x14ac:dyDescent="0.2">
      <c r="A26" s="207" t="s">
        <v>97</v>
      </c>
      <c r="B26" s="255">
        <v>0</v>
      </c>
      <c r="C26" s="255">
        <v>0</v>
      </c>
      <c r="D26" s="255">
        <v>0</v>
      </c>
      <c r="E26" s="342">
        <v>0</v>
      </c>
      <c r="F26" s="342">
        <v>0</v>
      </c>
      <c r="G26" s="255">
        <v>0</v>
      </c>
      <c r="H26" s="255">
        <v>0</v>
      </c>
      <c r="I26" s="255">
        <v>0</v>
      </c>
      <c r="J26" s="255">
        <v>0</v>
      </c>
    </row>
    <row r="27" spans="1:10" ht="15" hidden="1" customHeight="1" x14ac:dyDescent="0.2">
      <c r="A27" s="206" t="s">
        <v>98</v>
      </c>
      <c r="B27" s="339">
        <v>0</v>
      </c>
      <c r="C27" s="339">
        <v>0</v>
      </c>
      <c r="D27" s="339">
        <v>0</v>
      </c>
      <c r="E27" s="340">
        <v>0</v>
      </c>
      <c r="F27" s="340">
        <v>0</v>
      </c>
      <c r="G27" s="341">
        <v>0</v>
      </c>
      <c r="H27" s="339">
        <v>0</v>
      </c>
      <c r="I27" s="339">
        <v>0</v>
      </c>
      <c r="J27" s="339">
        <v>0</v>
      </c>
    </row>
    <row r="28" spans="1:10" ht="15" hidden="1" customHeight="1" x14ac:dyDescent="0.2">
      <c r="A28" s="206" t="s">
        <v>99</v>
      </c>
      <c r="B28" s="339">
        <v>0</v>
      </c>
      <c r="C28" s="339">
        <v>0</v>
      </c>
      <c r="D28" s="339">
        <v>0</v>
      </c>
      <c r="E28" s="340">
        <v>0</v>
      </c>
      <c r="F28" s="340">
        <v>0</v>
      </c>
      <c r="G28" s="341">
        <v>0</v>
      </c>
      <c r="H28" s="339">
        <v>0</v>
      </c>
      <c r="I28" s="339">
        <v>0</v>
      </c>
      <c r="J28" s="339">
        <v>0</v>
      </c>
    </row>
    <row r="29" spans="1:10" ht="15" hidden="1" customHeight="1" x14ac:dyDescent="0.2">
      <c r="A29" s="206" t="s">
        <v>100</v>
      </c>
      <c r="B29" s="339">
        <v>0</v>
      </c>
      <c r="C29" s="339">
        <v>0</v>
      </c>
      <c r="D29" s="339">
        <v>0</v>
      </c>
      <c r="E29" s="340">
        <v>0</v>
      </c>
      <c r="F29" s="340">
        <v>0</v>
      </c>
      <c r="G29" s="341">
        <v>0</v>
      </c>
      <c r="H29" s="339">
        <v>0</v>
      </c>
      <c r="I29" s="339">
        <v>0</v>
      </c>
      <c r="J29" s="339">
        <v>0</v>
      </c>
    </row>
    <row r="30" spans="1:10" ht="15" hidden="1" customHeight="1" x14ac:dyDescent="0.2">
      <c r="A30" s="206" t="s">
        <v>101</v>
      </c>
      <c r="B30" s="339">
        <v>0</v>
      </c>
      <c r="C30" s="339">
        <v>0</v>
      </c>
      <c r="D30" s="339">
        <v>0</v>
      </c>
      <c r="E30" s="340">
        <v>0</v>
      </c>
      <c r="F30" s="340">
        <v>0</v>
      </c>
      <c r="G30" s="341">
        <v>0</v>
      </c>
      <c r="H30" s="339">
        <v>0</v>
      </c>
      <c r="I30" s="339">
        <v>0</v>
      </c>
      <c r="J30" s="339">
        <v>0</v>
      </c>
    </row>
    <row r="31" spans="1:10" ht="15" hidden="1" customHeight="1" x14ac:dyDescent="0.2">
      <c r="A31" s="207" t="s">
        <v>102</v>
      </c>
      <c r="B31" s="255">
        <v>0</v>
      </c>
      <c r="C31" s="255">
        <v>0</v>
      </c>
      <c r="D31" s="255">
        <v>0</v>
      </c>
      <c r="E31" s="342">
        <v>0</v>
      </c>
      <c r="F31" s="342">
        <v>0</v>
      </c>
      <c r="G31" s="255">
        <v>0</v>
      </c>
      <c r="H31" s="255">
        <v>0</v>
      </c>
      <c r="I31" s="255">
        <v>0</v>
      </c>
      <c r="J31" s="255">
        <v>0</v>
      </c>
    </row>
    <row r="32" spans="1:10" ht="15" hidden="1" customHeight="1" x14ac:dyDescent="0.2">
      <c r="A32" s="206" t="s">
        <v>103</v>
      </c>
      <c r="B32" s="339">
        <v>0</v>
      </c>
      <c r="C32" s="339">
        <v>0</v>
      </c>
      <c r="D32" s="339">
        <v>0</v>
      </c>
      <c r="E32" s="340">
        <v>0</v>
      </c>
      <c r="F32" s="340">
        <v>0</v>
      </c>
      <c r="G32" s="341">
        <v>0</v>
      </c>
      <c r="H32" s="339">
        <v>0</v>
      </c>
      <c r="I32" s="339">
        <v>0</v>
      </c>
      <c r="J32" s="339">
        <v>0</v>
      </c>
    </row>
    <row r="33" spans="1:13" ht="15" hidden="1" customHeight="1" x14ac:dyDescent="0.2">
      <c r="A33" s="206" t="s">
        <v>104</v>
      </c>
      <c r="B33" s="339">
        <v>0</v>
      </c>
      <c r="C33" s="339">
        <v>0</v>
      </c>
      <c r="D33" s="339">
        <v>0</v>
      </c>
      <c r="E33" s="340">
        <v>0</v>
      </c>
      <c r="F33" s="340">
        <v>0</v>
      </c>
      <c r="G33" s="341">
        <v>0</v>
      </c>
      <c r="H33" s="339">
        <v>0</v>
      </c>
      <c r="I33" s="339">
        <v>0</v>
      </c>
      <c r="J33" s="339">
        <v>0</v>
      </c>
    </row>
    <row r="34" spans="1:13" ht="15" hidden="1" customHeight="1" x14ac:dyDescent="0.2">
      <c r="A34" s="206" t="s">
        <v>105</v>
      </c>
      <c r="B34" s="339">
        <v>0</v>
      </c>
      <c r="C34" s="339">
        <v>0</v>
      </c>
      <c r="D34" s="339">
        <v>0</v>
      </c>
      <c r="E34" s="340">
        <v>0</v>
      </c>
      <c r="F34" s="340">
        <v>0</v>
      </c>
      <c r="G34" s="341">
        <v>0</v>
      </c>
      <c r="H34" s="339">
        <v>0</v>
      </c>
      <c r="I34" s="339">
        <v>0</v>
      </c>
      <c r="J34" s="339">
        <v>0</v>
      </c>
    </row>
    <row r="35" spans="1:13" ht="15" hidden="1" customHeight="1" x14ac:dyDescent="0.2">
      <c r="A35" s="209" t="s">
        <v>106</v>
      </c>
      <c r="B35" s="343">
        <v>0</v>
      </c>
      <c r="C35" s="343">
        <v>0</v>
      </c>
      <c r="D35" s="343">
        <v>0</v>
      </c>
      <c r="E35" s="344">
        <v>0</v>
      </c>
      <c r="F35" s="344">
        <v>0</v>
      </c>
      <c r="G35" s="345">
        <v>0</v>
      </c>
      <c r="H35" s="343">
        <v>0</v>
      </c>
      <c r="I35" s="343">
        <v>0</v>
      </c>
      <c r="J35" s="343">
        <v>0</v>
      </c>
    </row>
    <row r="36" spans="1:13" ht="15" customHeight="1" x14ac:dyDescent="0.2">
      <c r="A36" s="474" t="s">
        <v>107</v>
      </c>
      <c r="B36" s="475">
        <v>39.1</v>
      </c>
      <c r="C36" s="475">
        <v>40</v>
      </c>
      <c r="D36" s="475">
        <v>2.2999999999999998</v>
      </c>
      <c r="E36" s="476">
        <v>1399</v>
      </c>
      <c r="F36" s="476">
        <v>1405</v>
      </c>
      <c r="G36" s="475">
        <v>0.4</v>
      </c>
      <c r="H36" s="475">
        <v>54.7</v>
      </c>
      <c r="I36" s="475">
        <v>56.199999999999996</v>
      </c>
      <c r="J36" s="475">
        <v>2.7</v>
      </c>
      <c r="M36" s="346"/>
    </row>
    <row r="37" spans="1:13" ht="15" customHeight="1" x14ac:dyDescent="0.2">
      <c r="A37" s="501" t="s">
        <v>108</v>
      </c>
      <c r="B37" s="468">
        <v>0.8</v>
      </c>
      <c r="C37" s="468">
        <v>0.6</v>
      </c>
      <c r="D37" s="470">
        <v>-25</v>
      </c>
      <c r="E37" s="469">
        <v>859</v>
      </c>
      <c r="F37" s="469">
        <v>1519</v>
      </c>
      <c r="G37" s="470">
        <v>76.8</v>
      </c>
      <c r="H37" s="468">
        <v>0.7</v>
      </c>
      <c r="I37" s="468">
        <v>0.9</v>
      </c>
      <c r="J37" s="468">
        <v>28.6</v>
      </c>
      <c r="L37" s="403"/>
    </row>
    <row r="38" spans="1:13" ht="15" hidden="1" customHeight="1" x14ac:dyDescent="0.2">
      <c r="A38" s="501" t="s">
        <v>109</v>
      </c>
      <c r="B38" s="468">
        <v>0</v>
      </c>
      <c r="C38" s="468">
        <v>0</v>
      </c>
      <c r="D38" s="470"/>
      <c r="E38" s="469">
        <v>0</v>
      </c>
      <c r="F38" s="469">
        <v>0</v>
      </c>
      <c r="G38" s="470">
        <v>0</v>
      </c>
      <c r="H38" s="468">
        <v>0</v>
      </c>
      <c r="I38" s="468">
        <v>0</v>
      </c>
      <c r="J38" s="468">
        <v>0</v>
      </c>
      <c r="M38" s="346"/>
    </row>
    <row r="39" spans="1:13" ht="15" customHeight="1" x14ac:dyDescent="0.2">
      <c r="A39" s="501" t="s">
        <v>110</v>
      </c>
      <c r="B39" s="468">
        <v>38.299999999999997</v>
      </c>
      <c r="C39" s="468">
        <v>39.4</v>
      </c>
      <c r="D39" s="470">
        <v>2.9</v>
      </c>
      <c r="E39" s="469">
        <v>1410</v>
      </c>
      <c r="F39" s="502">
        <v>1403</v>
      </c>
      <c r="G39" s="470">
        <v>-0.5</v>
      </c>
      <c r="H39" s="468">
        <v>54</v>
      </c>
      <c r="I39" s="468">
        <v>55.3</v>
      </c>
      <c r="J39" s="468">
        <v>2.4</v>
      </c>
      <c r="L39" s="403"/>
      <c r="M39" s="346"/>
    </row>
    <row r="40" spans="1:13" ht="15" hidden="1" customHeight="1" x14ac:dyDescent="0.2">
      <c r="A40" s="528" t="s">
        <v>111</v>
      </c>
      <c r="B40" s="488">
        <v>0</v>
      </c>
      <c r="C40" s="488">
        <v>0</v>
      </c>
      <c r="D40" s="488">
        <v>0</v>
      </c>
      <c r="E40" s="595">
        <v>0</v>
      </c>
      <c r="F40" s="595">
        <v>0</v>
      </c>
      <c r="G40" s="488">
        <v>0</v>
      </c>
      <c r="H40" s="488">
        <v>0</v>
      </c>
      <c r="I40" s="488">
        <v>0</v>
      </c>
      <c r="J40" s="488">
        <v>0</v>
      </c>
      <c r="M40" s="346"/>
    </row>
    <row r="41" spans="1:13" ht="15" customHeight="1" x14ac:dyDescent="0.2">
      <c r="A41" s="533" t="s">
        <v>112</v>
      </c>
      <c r="B41" s="540">
        <v>39.1</v>
      </c>
      <c r="C41" s="540">
        <v>40</v>
      </c>
      <c r="D41" s="540">
        <v>2.2999999999999998</v>
      </c>
      <c r="E41" s="541">
        <v>1399</v>
      </c>
      <c r="F41" s="541">
        <v>1405</v>
      </c>
      <c r="G41" s="540">
        <v>0.4</v>
      </c>
      <c r="H41" s="540">
        <v>54.7</v>
      </c>
      <c r="I41" s="540">
        <v>56.199999999999996</v>
      </c>
      <c r="J41" s="540">
        <v>2.7</v>
      </c>
      <c r="M41" s="346"/>
    </row>
    <row r="42" spans="1:13" ht="15" customHeight="1" x14ac:dyDescent="0.2">
      <c r="A42" s="537" t="s">
        <v>58</v>
      </c>
      <c r="B42" s="538">
        <v>39.1</v>
      </c>
      <c r="C42" s="538">
        <v>40</v>
      </c>
      <c r="D42" s="538">
        <v>2.2999999999999998</v>
      </c>
      <c r="E42" s="539">
        <v>1399</v>
      </c>
      <c r="F42" s="539">
        <v>1405</v>
      </c>
      <c r="G42" s="538">
        <v>0.4</v>
      </c>
      <c r="H42" s="538">
        <v>54.7</v>
      </c>
      <c r="I42" s="538">
        <v>56.199999999999996</v>
      </c>
      <c r="J42" s="538">
        <v>2.7</v>
      </c>
    </row>
    <row r="43" spans="1:13" ht="15.6" customHeight="1" x14ac:dyDescent="0.2">
      <c r="A43" s="135" t="s">
        <v>5</v>
      </c>
    </row>
    <row r="44" spans="1:13" ht="15.6" customHeight="1" x14ac:dyDescent="0.2">
      <c r="A44" s="135" t="s">
        <v>6</v>
      </c>
    </row>
    <row r="45" spans="1:13" ht="15" customHeight="1" x14ac:dyDescent="0.2"/>
    <row r="46" spans="1:13" ht="15" customHeight="1" x14ac:dyDescent="0.2"/>
    <row r="47" spans="1:13" ht="15" customHeight="1" x14ac:dyDescent="0.2"/>
    <row r="48" spans="1:13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5"/>
  <sheetViews>
    <sheetView workbookViewId="0">
      <selection sqref="A1:J1"/>
    </sheetView>
  </sheetViews>
  <sheetFormatPr defaultColWidth="11.42578125" defaultRowHeight="12.75" customHeight="1" x14ac:dyDescent="0.2"/>
  <cols>
    <col min="1" max="1" width="19.140625" style="66" customWidth="1"/>
    <col min="2" max="3" width="11.28515625" style="66" customWidth="1"/>
    <col min="4" max="4" width="7.42578125" style="66" customWidth="1"/>
    <col min="5" max="6" width="11.28515625" style="66" customWidth="1"/>
    <col min="7" max="7" width="7.42578125" style="66" customWidth="1"/>
    <col min="8" max="9" width="11.28515625" style="66" customWidth="1"/>
    <col min="10" max="10" width="7.42578125" style="66" customWidth="1"/>
    <col min="11" max="11" width="8.5703125" style="66" customWidth="1"/>
    <col min="12" max="257" width="11.42578125" style="66" customWidth="1"/>
  </cols>
  <sheetData>
    <row r="1" spans="1:11" ht="35.25" customHeight="1" x14ac:dyDescent="0.2">
      <c r="A1" s="691"/>
      <c r="B1" s="691"/>
      <c r="C1" s="691"/>
      <c r="D1" s="691"/>
      <c r="E1" s="691"/>
      <c r="F1" s="691"/>
      <c r="G1" s="691"/>
      <c r="H1" s="691"/>
      <c r="I1" s="691"/>
      <c r="J1" s="691"/>
      <c r="K1" s="136"/>
    </row>
    <row r="2" spans="1:11" ht="15.6" customHeight="1" x14ac:dyDescent="0.2">
      <c r="A2" s="691"/>
      <c r="B2" s="691"/>
      <c r="C2" s="691"/>
      <c r="D2" s="691"/>
      <c r="E2" s="691"/>
      <c r="F2" s="691"/>
      <c r="G2" s="691"/>
      <c r="H2" s="691"/>
      <c r="I2" s="691"/>
      <c r="J2" s="691"/>
      <c r="K2" s="137"/>
    </row>
    <row r="3" spans="1:11" ht="15.6" customHeight="1" x14ac:dyDescent="0.2">
      <c r="A3" s="691"/>
      <c r="B3" s="691"/>
      <c r="C3" s="691"/>
      <c r="D3" s="691"/>
      <c r="E3" s="691"/>
      <c r="F3" s="691"/>
      <c r="G3" s="691"/>
      <c r="H3" s="691"/>
      <c r="I3" s="691"/>
      <c r="J3" s="691"/>
      <c r="K3" s="137"/>
    </row>
    <row r="4" spans="1:11" ht="15.6" customHeight="1" x14ac:dyDescent="0.2">
      <c r="A4" s="691"/>
      <c r="B4" s="691"/>
      <c r="C4" s="691"/>
      <c r="D4" s="691"/>
      <c r="E4" s="691"/>
      <c r="F4" s="691"/>
      <c r="G4" s="691"/>
      <c r="H4" s="691"/>
      <c r="I4" s="691"/>
      <c r="J4" s="691"/>
    </row>
    <row r="5" spans="1:11" ht="20.100000000000001" customHeight="1" x14ac:dyDescent="0.2">
      <c r="A5" s="737" t="s">
        <v>65</v>
      </c>
      <c r="B5" s="738" t="s">
        <v>66</v>
      </c>
      <c r="C5" s="738"/>
      <c r="D5" s="738"/>
      <c r="E5" s="737" t="s">
        <v>67</v>
      </c>
      <c r="F5" s="737"/>
      <c r="G5" s="737"/>
      <c r="H5" s="738" t="s">
        <v>68</v>
      </c>
      <c r="I5" s="738"/>
      <c r="J5" s="738"/>
    </row>
    <row r="6" spans="1:11" ht="20.100000000000001" customHeight="1" x14ac:dyDescent="0.2">
      <c r="A6" s="737"/>
      <c r="B6" s="329" t="s">
        <v>7</v>
      </c>
      <c r="C6" s="329" t="s">
        <v>8</v>
      </c>
      <c r="D6" s="329" t="s">
        <v>69</v>
      </c>
      <c r="E6" s="329" t="s">
        <v>7</v>
      </c>
      <c r="F6" s="329" t="s">
        <v>8</v>
      </c>
      <c r="G6" s="329" t="s">
        <v>69</v>
      </c>
      <c r="H6" s="329" t="s">
        <v>7</v>
      </c>
      <c r="I6" s="329" t="s">
        <v>8</v>
      </c>
      <c r="J6" s="329" t="s">
        <v>69</v>
      </c>
    </row>
    <row r="7" spans="1:11" ht="19.5" customHeight="1" x14ac:dyDescent="0.2">
      <c r="A7" s="737"/>
      <c r="B7" s="347" t="s">
        <v>70</v>
      </c>
      <c r="C7" s="347" t="s">
        <v>71</v>
      </c>
      <c r="D7" s="347" t="s">
        <v>72</v>
      </c>
      <c r="E7" s="347" t="s">
        <v>73</v>
      </c>
      <c r="F7" s="347" t="s">
        <v>74</v>
      </c>
      <c r="G7" s="347" t="s">
        <v>75</v>
      </c>
      <c r="H7" s="347" t="s">
        <v>76</v>
      </c>
      <c r="I7" s="347" t="s">
        <v>77</v>
      </c>
      <c r="J7" s="347" t="s">
        <v>78</v>
      </c>
    </row>
    <row r="8" spans="1:11" ht="15" hidden="1" customHeight="1" x14ac:dyDescent="0.2">
      <c r="A8" s="139" t="s">
        <v>79</v>
      </c>
      <c r="B8" s="140">
        <v>0</v>
      </c>
      <c r="C8" s="140">
        <v>0</v>
      </c>
      <c r="D8" s="140">
        <v>0</v>
      </c>
      <c r="E8" s="141">
        <v>0</v>
      </c>
      <c r="F8" s="141">
        <v>0</v>
      </c>
      <c r="G8" s="140">
        <v>0</v>
      </c>
      <c r="H8" s="140">
        <v>0</v>
      </c>
      <c r="I8" s="140">
        <v>0</v>
      </c>
      <c r="J8" s="140">
        <v>0</v>
      </c>
    </row>
    <row r="9" spans="1:11" ht="15" hidden="1" customHeight="1" x14ac:dyDescent="0.2">
      <c r="A9" s="206" t="s">
        <v>80</v>
      </c>
      <c r="B9" s="70">
        <v>0</v>
      </c>
      <c r="C9" s="70">
        <v>0</v>
      </c>
      <c r="D9" s="70">
        <v>0</v>
      </c>
      <c r="E9" s="331">
        <v>0</v>
      </c>
      <c r="F9" s="331">
        <v>0</v>
      </c>
      <c r="G9" s="144">
        <v>0</v>
      </c>
      <c r="H9" s="70">
        <v>0</v>
      </c>
      <c r="I9" s="70">
        <v>0</v>
      </c>
      <c r="J9" s="70">
        <v>0</v>
      </c>
    </row>
    <row r="10" spans="1:11" ht="15" hidden="1" customHeight="1" x14ac:dyDescent="0.2">
      <c r="A10" s="206" t="s">
        <v>81</v>
      </c>
      <c r="B10" s="70">
        <v>0</v>
      </c>
      <c r="C10" s="70">
        <v>0</v>
      </c>
      <c r="D10" s="70">
        <v>0</v>
      </c>
      <c r="E10" s="331">
        <v>0</v>
      </c>
      <c r="F10" s="331">
        <v>0</v>
      </c>
      <c r="G10" s="144">
        <v>0</v>
      </c>
      <c r="H10" s="70">
        <v>0</v>
      </c>
      <c r="I10" s="70">
        <v>0</v>
      </c>
      <c r="J10" s="70">
        <v>0</v>
      </c>
    </row>
    <row r="11" spans="1:11" ht="15" hidden="1" customHeight="1" x14ac:dyDescent="0.2">
      <c r="A11" s="206" t="s">
        <v>82</v>
      </c>
      <c r="B11" s="70">
        <v>0</v>
      </c>
      <c r="C11" s="70">
        <v>0</v>
      </c>
      <c r="D11" s="70">
        <v>0</v>
      </c>
      <c r="E11" s="331">
        <v>0</v>
      </c>
      <c r="F11" s="331">
        <v>0</v>
      </c>
      <c r="G11" s="144">
        <v>0</v>
      </c>
      <c r="H11" s="70">
        <v>0</v>
      </c>
      <c r="I11" s="70">
        <v>0</v>
      </c>
      <c r="J11" s="70">
        <v>0</v>
      </c>
    </row>
    <row r="12" spans="1:11" ht="15" hidden="1" customHeight="1" x14ac:dyDescent="0.2">
      <c r="A12" s="206" t="s">
        <v>83</v>
      </c>
      <c r="B12" s="70">
        <v>0</v>
      </c>
      <c r="C12" s="70">
        <v>0</v>
      </c>
      <c r="D12" s="70">
        <v>0</v>
      </c>
      <c r="E12" s="331">
        <v>0</v>
      </c>
      <c r="F12" s="331">
        <v>0</v>
      </c>
      <c r="G12" s="144">
        <v>0</v>
      </c>
      <c r="H12" s="70">
        <v>0</v>
      </c>
      <c r="I12" s="70">
        <v>0</v>
      </c>
      <c r="J12" s="70">
        <v>0</v>
      </c>
    </row>
    <row r="13" spans="1:11" ht="15" hidden="1" customHeight="1" x14ac:dyDescent="0.2">
      <c r="A13" s="206" t="s">
        <v>84</v>
      </c>
      <c r="B13" s="70">
        <v>0</v>
      </c>
      <c r="C13" s="70">
        <v>0</v>
      </c>
      <c r="D13" s="70">
        <v>0</v>
      </c>
      <c r="E13" s="331">
        <v>0</v>
      </c>
      <c r="F13" s="331">
        <v>0</v>
      </c>
      <c r="G13" s="144">
        <v>0</v>
      </c>
      <c r="H13" s="70">
        <v>0</v>
      </c>
      <c r="I13" s="70">
        <v>0</v>
      </c>
      <c r="J13" s="70">
        <v>0</v>
      </c>
    </row>
    <row r="14" spans="1:11" ht="15" hidden="1" customHeight="1" x14ac:dyDescent="0.2">
      <c r="A14" s="206" t="s">
        <v>85</v>
      </c>
      <c r="B14" s="70">
        <v>0</v>
      </c>
      <c r="C14" s="70">
        <v>0</v>
      </c>
      <c r="D14" s="70">
        <v>0</v>
      </c>
      <c r="E14" s="331">
        <v>0</v>
      </c>
      <c r="F14" s="331">
        <v>0</v>
      </c>
      <c r="G14" s="144">
        <v>0</v>
      </c>
      <c r="H14" s="70">
        <v>0</v>
      </c>
      <c r="I14" s="70">
        <v>0</v>
      </c>
      <c r="J14" s="70">
        <v>0</v>
      </c>
    </row>
    <row r="15" spans="1:11" ht="15" hidden="1" customHeight="1" x14ac:dyDescent="0.2">
      <c r="A15" s="206" t="s">
        <v>86</v>
      </c>
      <c r="B15" s="70">
        <v>0</v>
      </c>
      <c r="C15" s="70">
        <v>0</v>
      </c>
      <c r="D15" s="70">
        <v>0</v>
      </c>
      <c r="E15" s="208">
        <v>0</v>
      </c>
      <c r="F15" s="208">
        <v>0</v>
      </c>
      <c r="G15" s="144">
        <v>0</v>
      </c>
      <c r="H15" s="70">
        <v>0</v>
      </c>
      <c r="I15" s="70">
        <v>0</v>
      </c>
      <c r="J15" s="70">
        <v>0</v>
      </c>
    </row>
    <row r="16" spans="1:11" ht="15" hidden="1" customHeight="1" x14ac:dyDescent="0.2">
      <c r="A16" s="207" t="s">
        <v>87</v>
      </c>
      <c r="B16" s="69">
        <v>0</v>
      </c>
      <c r="C16" s="69">
        <v>0</v>
      </c>
      <c r="D16" s="69">
        <v>0</v>
      </c>
      <c r="E16" s="208">
        <v>0</v>
      </c>
      <c r="F16" s="208">
        <v>0</v>
      </c>
      <c r="G16" s="69">
        <v>0</v>
      </c>
      <c r="H16" s="69">
        <v>0</v>
      </c>
      <c r="I16" s="69">
        <v>0</v>
      </c>
      <c r="J16" s="69">
        <v>0</v>
      </c>
    </row>
    <row r="17" spans="1:10" ht="15" hidden="1" customHeight="1" x14ac:dyDescent="0.2">
      <c r="A17" s="206" t="s">
        <v>88</v>
      </c>
      <c r="B17" s="70">
        <v>0</v>
      </c>
      <c r="C17" s="70">
        <v>0</v>
      </c>
      <c r="D17" s="70">
        <v>0</v>
      </c>
      <c r="E17" s="331">
        <v>0</v>
      </c>
      <c r="F17" s="331">
        <v>0</v>
      </c>
      <c r="G17" s="144">
        <v>0</v>
      </c>
      <c r="H17" s="70">
        <v>0</v>
      </c>
      <c r="I17" s="70">
        <v>0</v>
      </c>
      <c r="J17" s="70">
        <v>0</v>
      </c>
    </row>
    <row r="18" spans="1:10" ht="15" hidden="1" customHeight="1" x14ac:dyDescent="0.2">
      <c r="A18" s="206" t="s">
        <v>89</v>
      </c>
      <c r="B18" s="70">
        <v>0</v>
      </c>
      <c r="C18" s="70">
        <v>0</v>
      </c>
      <c r="D18" s="70">
        <v>0</v>
      </c>
      <c r="E18" s="331">
        <v>0</v>
      </c>
      <c r="F18" s="331">
        <v>0</v>
      </c>
      <c r="G18" s="144">
        <v>0</v>
      </c>
      <c r="H18" s="70">
        <v>0</v>
      </c>
      <c r="I18" s="70">
        <v>0</v>
      </c>
      <c r="J18" s="70">
        <v>0</v>
      </c>
    </row>
    <row r="19" spans="1:10" ht="15" hidden="1" customHeight="1" x14ac:dyDescent="0.2">
      <c r="A19" s="206" t="s">
        <v>90</v>
      </c>
      <c r="B19" s="70">
        <v>0</v>
      </c>
      <c r="C19" s="70">
        <v>0</v>
      </c>
      <c r="D19" s="70">
        <v>0</v>
      </c>
      <c r="E19" s="331">
        <v>0</v>
      </c>
      <c r="F19" s="331">
        <v>0</v>
      </c>
      <c r="G19" s="144">
        <v>0</v>
      </c>
      <c r="H19" s="70">
        <v>0</v>
      </c>
      <c r="I19" s="70">
        <v>0</v>
      </c>
      <c r="J19" s="70">
        <v>0</v>
      </c>
    </row>
    <row r="20" spans="1:10" ht="15" hidden="1" customHeight="1" x14ac:dyDescent="0.2">
      <c r="A20" s="206" t="s">
        <v>91</v>
      </c>
      <c r="B20" s="70">
        <v>0</v>
      </c>
      <c r="C20" s="70">
        <v>0</v>
      </c>
      <c r="D20" s="70">
        <v>0</v>
      </c>
      <c r="E20" s="331">
        <v>0</v>
      </c>
      <c r="F20" s="331">
        <v>0</v>
      </c>
      <c r="G20" s="144">
        <v>0</v>
      </c>
      <c r="H20" s="70">
        <v>0</v>
      </c>
      <c r="I20" s="70">
        <v>0</v>
      </c>
      <c r="J20" s="70">
        <v>0</v>
      </c>
    </row>
    <row r="21" spans="1:10" ht="15" hidden="1" customHeight="1" x14ac:dyDescent="0.2">
      <c r="A21" s="206" t="s">
        <v>92</v>
      </c>
      <c r="B21" s="70">
        <v>0</v>
      </c>
      <c r="C21" s="70">
        <v>0</v>
      </c>
      <c r="D21" s="70">
        <v>0</v>
      </c>
      <c r="E21" s="331">
        <v>0</v>
      </c>
      <c r="F21" s="331">
        <v>0</v>
      </c>
      <c r="G21" s="144">
        <v>0</v>
      </c>
      <c r="H21" s="70">
        <v>0</v>
      </c>
      <c r="I21" s="70">
        <v>0</v>
      </c>
      <c r="J21" s="70">
        <v>0</v>
      </c>
    </row>
    <row r="22" spans="1:10" ht="15" hidden="1" customHeight="1" x14ac:dyDescent="0.2">
      <c r="A22" s="206" t="s">
        <v>93</v>
      </c>
      <c r="B22" s="70">
        <v>0</v>
      </c>
      <c r="C22" s="70">
        <v>0</v>
      </c>
      <c r="D22" s="70">
        <v>0</v>
      </c>
      <c r="E22" s="331">
        <v>0</v>
      </c>
      <c r="F22" s="331">
        <v>0</v>
      </c>
      <c r="G22" s="144">
        <v>0</v>
      </c>
      <c r="H22" s="70">
        <v>0</v>
      </c>
      <c r="I22" s="70">
        <v>0</v>
      </c>
      <c r="J22" s="70">
        <v>0</v>
      </c>
    </row>
    <row r="23" spans="1:10" ht="15" hidden="1" customHeight="1" x14ac:dyDescent="0.2">
      <c r="A23" s="206" t="s">
        <v>94</v>
      </c>
      <c r="B23" s="70">
        <v>0</v>
      </c>
      <c r="C23" s="70">
        <v>0</v>
      </c>
      <c r="D23" s="70">
        <v>0</v>
      </c>
      <c r="E23" s="331">
        <v>0</v>
      </c>
      <c r="F23" s="331">
        <v>0</v>
      </c>
      <c r="G23" s="144">
        <v>0</v>
      </c>
      <c r="H23" s="70">
        <v>0</v>
      </c>
      <c r="I23" s="70">
        <v>0</v>
      </c>
      <c r="J23" s="70">
        <v>0</v>
      </c>
    </row>
    <row r="24" spans="1:10" ht="15" hidden="1" customHeight="1" x14ac:dyDescent="0.2">
      <c r="A24" s="206" t="s">
        <v>95</v>
      </c>
      <c r="B24" s="70">
        <v>0</v>
      </c>
      <c r="C24" s="70">
        <v>0</v>
      </c>
      <c r="D24" s="70">
        <v>0</v>
      </c>
      <c r="E24" s="331">
        <v>0</v>
      </c>
      <c r="F24" s="331">
        <v>0</v>
      </c>
      <c r="G24" s="144">
        <v>0</v>
      </c>
      <c r="H24" s="70">
        <v>0</v>
      </c>
      <c r="I24" s="70">
        <v>0</v>
      </c>
      <c r="J24" s="70">
        <v>0</v>
      </c>
    </row>
    <row r="25" spans="1:10" ht="15" hidden="1" customHeight="1" x14ac:dyDescent="0.2">
      <c r="A25" s="206" t="s">
        <v>96</v>
      </c>
      <c r="B25" s="70">
        <v>0</v>
      </c>
      <c r="C25" s="70">
        <v>0</v>
      </c>
      <c r="D25" s="70">
        <v>0</v>
      </c>
      <c r="E25" s="331">
        <v>0</v>
      </c>
      <c r="F25" s="331">
        <v>0</v>
      </c>
      <c r="G25" s="144">
        <v>0</v>
      </c>
      <c r="H25" s="70">
        <v>0</v>
      </c>
      <c r="I25" s="70">
        <v>0</v>
      </c>
      <c r="J25" s="70">
        <v>0</v>
      </c>
    </row>
    <row r="26" spans="1:10" ht="15" hidden="1" customHeight="1" x14ac:dyDescent="0.2">
      <c r="A26" s="207" t="s">
        <v>97</v>
      </c>
      <c r="B26" s="69">
        <v>0</v>
      </c>
      <c r="C26" s="69">
        <v>0</v>
      </c>
      <c r="D26" s="69">
        <v>0</v>
      </c>
      <c r="E26" s="208">
        <v>0</v>
      </c>
      <c r="F26" s="208">
        <v>0</v>
      </c>
      <c r="G26" s="69">
        <v>0</v>
      </c>
      <c r="H26" s="69">
        <v>0</v>
      </c>
      <c r="I26" s="69">
        <v>0</v>
      </c>
      <c r="J26" s="69">
        <v>0</v>
      </c>
    </row>
    <row r="27" spans="1:10" ht="15" hidden="1" customHeight="1" x14ac:dyDescent="0.2">
      <c r="A27" s="206" t="s">
        <v>98</v>
      </c>
      <c r="B27" s="70">
        <v>0</v>
      </c>
      <c r="C27" s="70">
        <v>0</v>
      </c>
      <c r="D27" s="70">
        <v>0</v>
      </c>
      <c r="E27" s="331">
        <v>0</v>
      </c>
      <c r="F27" s="331">
        <v>0</v>
      </c>
      <c r="G27" s="144">
        <v>0</v>
      </c>
      <c r="H27" s="70">
        <v>0</v>
      </c>
      <c r="I27" s="70">
        <v>0</v>
      </c>
      <c r="J27" s="70">
        <v>0</v>
      </c>
    </row>
    <row r="28" spans="1:10" ht="15" hidden="1" customHeight="1" x14ac:dyDescent="0.2">
      <c r="A28" s="206" t="s">
        <v>99</v>
      </c>
      <c r="B28" s="70">
        <v>0</v>
      </c>
      <c r="C28" s="70">
        <v>0</v>
      </c>
      <c r="D28" s="70">
        <v>0</v>
      </c>
      <c r="E28" s="331">
        <v>0</v>
      </c>
      <c r="F28" s="331">
        <v>0</v>
      </c>
      <c r="G28" s="144">
        <v>0</v>
      </c>
      <c r="H28" s="70">
        <v>0</v>
      </c>
      <c r="I28" s="70">
        <v>0</v>
      </c>
      <c r="J28" s="70">
        <v>0</v>
      </c>
    </row>
    <row r="29" spans="1:10" ht="15" hidden="1" customHeight="1" x14ac:dyDescent="0.2">
      <c r="A29" s="206" t="s">
        <v>100</v>
      </c>
      <c r="B29" s="70">
        <v>0</v>
      </c>
      <c r="C29" s="70">
        <v>0</v>
      </c>
      <c r="D29" s="70">
        <v>0</v>
      </c>
      <c r="E29" s="331">
        <v>0</v>
      </c>
      <c r="F29" s="331">
        <v>0</v>
      </c>
      <c r="G29" s="144">
        <v>0</v>
      </c>
      <c r="H29" s="70">
        <v>0</v>
      </c>
      <c r="I29" s="70">
        <v>0</v>
      </c>
      <c r="J29" s="70">
        <v>0</v>
      </c>
    </row>
    <row r="30" spans="1:10" ht="15" hidden="1" customHeight="1" x14ac:dyDescent="0.2">
      <c r="A30" s="206" t="s">
        <v>101</v>
      </c>
      <c r="B30" s="70">
        <v>0</v>
      </c>
      <c r="C30" s="70">
        <v>0</v>
      </c>
      <c r="D30" s="70">
        <v>0</v>
      </c>
      <c r="E30" s="331">
        <v>0</v>
      </c>
      <c r="F30" s="331">
        <v>0</v>
      </c>
      <c r="G30" s="144">
        <v>0</v>
      </c>
      <c r="H30" s="70">
        <v>0</v>
      </c>
      <c r="I30" s="70">
        <v>0</v>
      </c>
      <c r="J30" s="70">
        <v>0</v>
      </c>
    </row>
    <row r="31" spans="1:10" ht="15" hidden="1" customHeight="1" x14ac:dyDescent="0.2">
      <c r="A31" s="207" t="s">
        <v>102</v>
      </c>
      <c r="B31" s="69">
        <v>0</v>
      </c>
      <c r="C31" s="69">
        <v>0</v>
      </c>
      <c r="D31" s="69">
        <v>0</v>
      </c>
      <c r="E31" s="208">
        <v>0</v>
      </c>
      <c r="F31" s="208">
        <v>0</v>
      </c>
      <c r="G31" s="69">
        <v>0</v>
      </c>
      <c r="H31" s="69">
        <v>0</v>
      </c>
      <c r="I31" s="69">
        <v>0</v>
      </c>
      <c r="J31" s="69">
        <v>0</v>
      </c>
    </row>
    <row r="32" spans="1:10" ht="15" hidden="1" customHeight="1" x14ac:dyDescent="0.2">
      <c r="A32" s="206" t="s">
        <v>103</v>
      </c>
      <c r="B32" s="70">
        <v>0</v>
      </c>
      <c r="C32" s="70">
        <v>0</v>
      </c>
      <c r="D32" s="70">
        <v>0</v>
      </c>
      <c r="E32" s="331">
        <v>0</v>
      </c>
      <c r="F32" s="331">
        <v>0</v>
      </c>
      <c r="G32" s="144">
        <v>0</v>
      </c>
      <c r="H32" s="70">
        <v>0</v>
      </c>
      <c r="I32" s="70">
        <v>0</v>
      </c>
      <c r="J32" s="70">
        <v>0</v>
      </c>
    </row>
    <row r="33" spans="1:12" ht="15" hidden="1" customHeight="1" x14ac:dyDescent="0.2">
      <c r="A33" s="206" t="s">
        <v>104</v>
      </c>
      <c r="B33" s="70">
        <v>0</v>
      </c>
      <c r="C33" s="70">
        <v>0</v>
      </c>
      <c r="D33" s="70">
        <v>0</v>
      </c>
      <c r="E33" s="331">
        <v>0</v>
      </c>
      <c r="F33" s="331">
        <v>0</v>
      </c>
      <c r="G33" s="144">
        <v>0</v>
      </c>
      <c r="H33" s="70">
        <v>0</v>
      </c>
      <c r="I33" s="70">
        <v>0</v>
      </c>
      <c r="J33" s="70">
        <v>0</v>
      </c>
    </row>
    <row r="34" spans="1:12" ht="15" hidden="1" customHeight="1" x14ac:dyDescent="0.2">
      <c r="A34" s="206" t="s">
        <v>105</v>
      </c>
      <c r="B34" s="70">
        <v>0</v>
      </c>
      <c r="C34" s="70">
        <v>0</v>
      </c>
      <c r="D34" s="70">
        <v>0</v>
      </c>
      <c r="E34" s="331">
        <v>0</v>
      </c>
      <c r="F34" s="331">
        <v>0</v>
      </c>
      <c r="G34" s="144">
        <v>0</v>
      </c>
      <c r="H34" s="70">
        <v>0</v>
      </c>
      <c r="I34" s="70">
        <v>0</v>
      </c>
      <c r="J34" s="70">
        <v>0</v>
      </c>
    </row>
    <row r="35" spans="1:12" ht="15" hidden="1" customHeight="1" x14ac:dyDescent="0.2">
      <c r="A35" s="209" t="s">
        <v>106</v>
      </c>
      <c r="B35" s="148">
        <v>0</v>
      </c>
      <c r="C35" s="148">
        <v>0</v>
      </c>
      <c r="D35" s="148">
        <v>0</v>
      </c>
      <c r="E35" s="334">
        <v>0</v>
      </c>
      <c r="F35" s="334">
        <v>0</v>
      </c>
      <c r="G35" s="150">
        <v>0</v>
      </c>
      <c r="H35" s="148">
        <v>0</v>
      </c>
      <c r="I35" s="148">
        <v>0</v>
      </c>
      <c r="J35" s="148">
        <v>0</v>
      </c>
    </row>
    <row r="36" spans="1:12" ht="15" customHeight="1" x14ac:dyDescent="0.2">
      <c r="A36" s="474" t="s">
        <v>107</v>
      </c>
      <c r="B36" s="524">
        <v>4.6999999999999993</v>
      </c>
      <c r="C36" s="524">
        <v>5.6999999999999993</v>
      </c>
      <c r="D36" s="651">
        <v>21.3</v>
      </c>
      <c r="E36" s="525">
        <v>2340</v>
      </c>
      <c r="F36" s="525">
        <v>2421</v>
      </c>
      <c r="G36" s="524">
        <v>3.5</v>
      </c>
      <c r="H36" s="524">
        <v>11</v>
      </c>
      <c r="I36" s="524">
        <v>13.799999999999999</v>
      </c>
      <c r="J36" s="524">
        <v>25.5</v>
      </c>
    </row>
    <row r="37" spans="1:12" ht="15" customHeight="1" x14ac:dyDescent="0.2">
      <c r="A37" s="501" t="s">
        <v>108</v>
      </c>
      <c r="B37" s="500">
        <v>2.8</v>
      </c>
      <c r="C37" s="500">
        <v>3.8</v>
      </c>
      <c r="D37" s="500">
        <v>35.700000000000003</v>
      </c>
      <c r="E37" s="499">
        <v>2046</v>
      </c>
      <c r="F37" s="469">
        <v>2421</v>
      </c>
      <c r="G37" s="498">
        <v>18.3</v>
      </c>
      <c r="H37" s="500">
        <v>5.7</v>
      </c>
      <c r="I37" s="500">
        <v>9.1999999999999993</v>
      </c>
      <c r="J37" s="500">
        <v>61.4</v>
      </c>
      <c r="L37" s="405"/>
    </row>
    <row r="38" spans="1:12" ht="15" hidden="1" customHeight="1" x14ac:dyDescent="0.2">
      <c r="A38" s="501" t="s">
        <v>109</v>
      </c>
      <c r="B38" s="500">
        <v>0</v>
      </c>
      <c r="C38" s="500">
        <v>0</v>
      </c>
      <c r="D38" s="500"/>
      <c r="E38" s="499">
        <v>0</v>
      </c>
      <c r="F38" s="499">
        <v>0</v>
      </c>
      <c r="G38" s="498">
        <v>0</v>
      </c>
      <c r="H38" s="500">
        <v>0</v>
      </c>
      <c r="I38" s="500">
        <v>0</v>
      </c>
      <c r="J38" s="500">
        <v>0</v>
      </c>
    </row>
    <row r="39" spans="1:12" ht="15" customHeight="1" x14ac:dyDescent="0.2">
      <c r="A39" s="501" t="s">
        <v>110</v>
      </c>
      <c r="B39" s="500">
        <v>1.9</v>
      </c>
      <c r="C39" s="500">
        <v>1.9</v>
      </c>
      <c r="D39" s="500">
        <v>0</v>
      </c>
      <c r="E39" s="499">
        <v>2764</v>
      </c>
      <c r="F39" s="499">
        <v>2406</v>
      </c>
      <c r="G39" s="498">
        <v>-13</v>
      </c>
      <c r="H39" s="500">
        <v>5.3</v>
      </c>
      <c r="I39" s="500">
        <v>4.5999999999999996</v>
      </c>
      <c r="J39" s="500">
        <v>-13.2</v>
      </c>
    </row>
    <row r="40" spans="1:12" ht="15" hidden="1" customHeight="1" x14ac:dyDescent="0.2">
      <c r="A40" s="466" t="s">
        <v>111</v>
      </c>
      <c r="B40" s="529">
        <v>0</v>
      </c>
      <c r="C40" s="529">
        <v>0</v>
      </c>
      <c r="D40" s="529">
        <v>0</v>
      </c>
      <c r="E40" s="530">
        <v>0</v>
      </c>
      <c r="F40" s="530">
        <v>0</v>
      </c>
      <c r="G40" s="529">
        <v>0</v>
      </c>
      <c r="H40" s="529">
        <v>0</v>
      </c>
      <c r="I40" s="529">
        <v>0</v>
      </c>
      <c r="J40" s="529">
        <v>0</v>
      </c>
    </row>
    <row r="41" spans="1:12" ht="15" customHeight="1" x14ac:dyDescent="0.2">
      <c r="A41" s="533" t="s">
        <v>112</v>
      </c>
      <c r="B41" s="504">
        <v>4.7</v>
      </c>
      <c r="C41" s="504">
        <v>5.6999999999999993</v>
      </c>
      <c r="D41" s="504">
        <v>21.3</v>
      </c>
      <c r="E41" s="505">
        <v>2340</v>
      </c>
      <c r="F41" s="505">
        <v>2421</v>
      </c>
      <c r="G41" s="504">
        <v>3.5</v>
      </c>
      <c r="H41" s="504">
        <v>11</v>
      </c>
      <c r="I41" s="504">
        <v>13.799999999999999</v>
      </c>
      <c r="J41" s="504">
        <v>25.5</v>
      </c>
    </row>
    <row r="42" spans="1:12" ht="15" customHeight="1" x14ac:dyDescent="0.2">
      <c r="A42" s="583" t="s">
        <v>58</v>
      </c>
      <c r="B42" s="509">
        <v>4.7</v>
      </c>
      <c r="C42" s="509">
        <v>5.6999999999999993</v>
      </c>
      <c r="D42" s="509">
        <v>21.3</v>
      </c>
      <c r="E42" s="510">
        <v>2340</v>
      </c>
      <c r="F42" s="510">
        <v>2421</v>
      </c>
      <c r="G42" s="509">
        <v>3.5</v>
      </c>
      <c r="H42" s="509">
        <v>11</v>
      </c>
      <c r="I42" s="509">
        <v>13.799999999999999</v>
      </c>
      <c r="J42" s="509">
        <v>25.5</v>
      </c>
    </row>
    <row r="43" spans="1:12" ht="15.6" customHeight="1" x14ac:dyDescent="0.2">
      <c r="A43" s="135" t="s">
        <v>5</v>
      </c>
    </row>
    <row r="44" spans="1:12" ht="15.6" customHeight="1" x14ac:dyDescent="0.2">
      <c r="A44" s="135" t="s">
        <v>6</v>
      </c>
    </row>
    <row r="45" spans="1:12" ht="18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7"/>
  <sheetViews>
    <sheetView workbookViewId="0">
      <selection sqref="A1:J1"/>
    </sheetView>
  </sheetViews>
  <sheetFormatPr defaultColWidth="11.42578125" defaultRowHeight="12" customHeight="1" x14ac:dyDescent="0.2"/>
  <cols>
    <col min="1" max="1" width="19.140625" style="135" customWidth="1"/>
    <col min="2" max="3" width="11.28515625" style="135" customWidth="1"/>
    <col min="4" max="4" width="7.42578125" style="135" customWidth="1"/>
    <col min="5" max="6" width="11.28515625" style="135" customWidth="1"/>
    <col min="7" max="7" width="7.42578125" style="135" customWidth="1"/>
    <col min="8" max="9" width="11.28515625" style="135" customWidth="1"/>
    <col min="10" max="10" width="7.42578125" style="135" customWidth="1"/>
    <col min="11" max="11" width="5.85546875" style="135" customWidth="1"/>
    <col min="12" max="12" width="10.140625" style="135" customWidth="1"/>
    <col min="13" max="13" width="7.140625" style="135" customWidth="1"/>
    <col min="14" max="14" width="6.140625" style="135" customWidth="1"/>
    <col min="15" max="257" width="11.42578125" style="135" customWidth="1"/>
  </cols>
  <sheetData>
    <row r="1" spans="1:10" ht="35.25" customHeight="1" x14ac:dyDescent="0.2">
      <c r="A1" s="691"/>
      <c r="B1" s="691"/>
      <c r="C1" s="691"/>
      <c r="D1" s="691"/>
      <c r="E1" s="691"/>
      <c r="F1" s="691"/>
      <c r="G1" s="691"/>
      <c r="H1" s="691"/>
      <c r="I1" s="691"/>
      <c r="J1" s="691"/>
    </row>
    <row r="2" spans="1:10" ht="15.6" customHeight="1" x14ac:dyDescent="0.2">
      <c r="A2" s="691"/>
      <c r="B2" s="691"/>
      <c r="C2" s="691"/>
      <c r="D2" s="691"/>
      <c r="E2" s="691"/>
      <c r="F2" s="691"/>
      <c r="G2" s="691"/>
      <c r="H2" s="691"/>
      <c r="I2" s="691"/>
      <c r="J2" s="691"/>
    </row>
    <row r="3" spans="1:10" ht="15.6" customHeight="1" x14ac:dyDescent="0.2">
      <c r="A3" s="691"/>
      <c r="B3" s="691"/>
      <c r="C3" s="691"/>
      <c r="D3" s="691"/>
      <c r="E3" s="691"/>
      <c r="F3" s="691"/>
      <c r="G3" s="691"/>
      <c r="H3" s="691"/>
      <c r="I3" s="691"/>
      <c r="J3" s="691"/>
    </row>
    <row r="4" spans="1:10" ht="15.6" customHeight="1" x14ac:dyDescent="0.2">
      <c r="A4" s="691"/>
      <c r="B4" s="691"/>
      <c r="C4" s="691"/>
      <c r="D4" s="691"/>
      <c r="E4" s="691"/>
      <c r="F4" s="691"/>
      <c r="G4" s="691"/>
      <c r="H4" s="691"/>
      <c r="I4" s="691"/>
      <c r="J4" s="691"/>
    </row>
    <row r="5" spans="1:10" ht="20.100000000000001" customHeight="1" x14ac:dyDescent="0.2">
      <c r="A5" s="737" t="s">
        <v>65</v>
      </c>
      <c r="B5" s="738" t="s">
        <v>66</v>
      </c>
      <c r="C5" s="738"/>
      <c r="D5" s="738"/>
      <c r="E5" s="737" t="s">
        <v>67</v>
      </c>
      <c r="F5" s="737"/>
      <c r="G5" s="737"/>
      <c r="H5" s="738" t="s">
        <v>68</v>
      </c>
      <c r="I5" s="738"/>
      <c r="J5" s="738"/>
    </row>
    <row r="6" spans="1:10" ht="20.100000000000001" customHeight="1" x14ac:dyDescent="0.2">
      <c r="A6" s="737"/>
      <c r="B6" s="329" t="s">
        <v>7</v>
      </c>
      <c r="C6" s="329" t="s">
        <v>8</v>
      </c>
      <c r="D6" s="329" t="s">
        <v>69</v>
      </c>
      <c r="E6" s="329" t="s">
        <v>7</v>
      </c>
      <c r="F6" s="329" t="s">
        <v>8</v>
      </c>
      <c r="G6" s="329" t="s">
        <v>69</v>
      </c>
      <c r="H6" s="329" t="s">
        <v>7</v>
      </c>
      <c r="I6" s="329" t="s">
        <v>8</v>
      </c>
      <c r="J6" s="329" t="s">
        <v>69</v>
      </c>
    </row>
    <row r="7" spans="1:10" ht="19.5" customHeight="1" x14ac:dyDescent="0.2">
      <c r="A7" s="737"/>
      <c r="B7" s="347" t="s">
        <v>70</v>
      </c>
      <c r="C7" s="347" t="s">
        <v>71</v>
      </c>
      <c r="D7" s="347" t="s">
        <v>72</v>
      </c>
      <c r="E7" s="347" t="s">
        <v>73</v>
      </c>
      <c r="F7" s="347" t="s">
        <v>74</v>
      </c>
      <c r="G7" s="347" t="s">
        <v>75</v>
      </c>
      <c r="H7" s="347" t="s">
        <v>76</v>
      </c>
      <c r="I7" s="347" t="s">
        <v>77</v>
      </c>
      <c r="J7" s="347" t="s">
        <v>78</v>
      </c>
    </row>
    <row r="8" spans="1:10" ht="15" hidden="1" customHeight="1" x14ac:dyDescent="0.2">
      <c r="A8" s="139" t="s">
        <v>79</v>
      </c>
      <c r="B8" s="140">
        <v>0</v>
      </c>
      <c r="C8" s="140">
        <v>0</v>
      </c>
      <c r="D8" s="140">
        <v>0</v>
      </c>
      <c r="E8" s="141">
        <v>0</v>
      </c>
      <c r="F8" s="141">
        <v>0</v>
      </c>
      <c r="G8" s="140">
        <v>0</v>
      </c>
      <c r="H8" s="140">
        <v>0</v>
      </c>
      <c r="I8" s="140">
        <v>0</v>
      </c>
      <c r="J8" s="140">
        <v>0</v>
      </c>
    </row>
    <row r="9" spans="1:10" ht="15" hidden="1" customHeight="1" x14ac:dyDescent="0.2">
      <c r="A9" s="206" t="s">
        <v>80</v>
      </c>
      <c r="B9" s="70">
        <v>0</v>
      </c>
      <c r="C9" s="70">
        <v>0</v>
      </c>
      <c r="D9" s="70">
        <v>0</v>
      </c>
      <c r="E9" s="331">
        <v>0</v>
      </c>
      <c r="F9" s="331">
        <v>0</v>
      </c>
      <c r="G9" s="144">
        <v>0</v>
      </c>
      <c r="H9" s="70">
        <v>0</v>
      </c>
      <c r="I9" s="70">
        <v>0</v>
      </c>
      <c r="J9" s="70">
        <v>0</v>
      </c>
    </row>
    <row r="10" spans="1:10" ht="15" hidden="1" customHeight="1" x14ac:dyDescent="0.2">
      <c r="A10" s="206" t="s">
        <v>81</v>
      </c>
      <c r="B10" s="70">
        <v>0</v>
      </c>
      <c r="C10" s="70">
        <v>0</v>
      </c>
      <c r="D10" s="70">
        <v>0</v>
      </c>
      <c r="E10" s="331">
        <v>0</v>
      </c>
      <c r="F10" s="331">
        <v>0</v>
      </c>
      <c r="G10" s="144">
        <v>0</v>
      </c>
      <c r="H10" s="70">
        <v>0</v>
      </c>
      <c r="I10" s="70">
        <v>0</v>
      </c>
      <c r="J10" s="70">
        <v>0</v>
      </c>
    </row>
    <row r="11" spans="1:10" ht="15" hidden="1" customHeight="1" x14ac:dyDescent="0.2">
      <c r="A11" s="206" t="s">
        <v>82</v>
      </c>
      <c r="B11" s="70">
        <v>0</v>
      </c>
      <c r="C11" s="70">
        <v>0</v>
      </c>
      <c r="D11" s="70">
        <v>0</v>
      </c>
      <c r="E11" s="331">
        <v>0</v>
      </c>
      <c r="F11" s="331">
        <v>0</v>
      </c>
      <c r="G11" s="144">
        <v>0</v>
      </c>
      <c r="H11" s="70">
        <v>0</v>
      </c>
      <c r="I11" s="70">
        <v>0</v>
      </c>
      <c r="J11" s="70">
        <v>0</v>
      </c>
    </row>
    <row r="12" spans="1:10" ht="15" hidden="1" customHeight="1" x14ac:dyDescent="0.2">
      <c r="A12" s="206" t="s">
        <v>83</v>
      </c>
      <c r="B12" s="70">
        <v>0</v>
      </c>
      <c r="C12" s="70">
        <v>0</v>
      </c>
      <c r="D12" s="70">
        <v>0</v>
      </c>
      <c r="E12" s="331">
        <v>0</v>
      </c>
      <c r="F12" s="331">
        <v>0</v>
      </c>
      <c r="G12" s="144">
        <v>0</v>
      </c>
      <c r="H12" s="70">
        <v>0</v>
      </c>
      <c r="I12" s="70">
        <v>0</v>
      </c>
      <c r="J12" s="70">
        <v>0</v>
      </c>
    </row>
    <row r="13" spans="1:10" ht="15" hidden="1" customHeight="1" x14ac:dyDescent="0.2">
      <c r="A13" s="206" t="s">
        <v>84</v>
      </c>
      <c r="B13" s="70">
        <v>0</v>
      </c>
      <c r="C13" s="70">
        <v>0</v>
      </c>
      <c r="D13" s="70">
        <v>0</v>
      </c>
      <c r="E13" s="331">
        <v>0</v>
      </c>
      <c r="F13" s="331">
        <v>0</v>
      </c>
      <c r="G13" s="144">
        <v>0</v>
      </c>
      <c r="H13" s="70">
        <v>0</v>
      </c>
      <c r="I13" s="70">
        <v>0</v>
      </c>
      <c r="J13" s="70">
        <v>0</v>
      </c>
    </row>
    <row r="14" spans="1:10" ht="15" hidden="1" customHeight="1" x14ac:dyDescent="0.2">
      <c r="A14" s="206" t="s">
        <v>85</v>
      </c>
      <c r="B14" s="70">
        <v>0</v>
      </c>
      <c r="C14" s="70">
        <v>0</v>
      </c>
      <c r="D14" s="70">
        <v>0</v>
      </c>
      <c r="E14" s="331">
        <v>0</v>
      </c>
      <c r="F14" s="331">
        <v>0</v>
      </c>
      <c r="G14" s="144">
        <v>0</v>
      </c>
      <c r="H14" s="70">
        <v>0</v>
      </c>
      <c r="I14" s="70">
        <v>0</v>
      </c>
      <c r="J14" s="70">
        <v>0</v>
      </c>
    </row>
    <row r="15" spans="1:10" ht="15" hidden="1" customHeight="1" x14ac:dyDescent="0.2">
      <c r="A15" s="206" t="s">
        <v>86</v>
      </c>
      <c r="B15" s="70">
        <v>0</v>
      </c>
      <c r="C15" s="70">
        <v>0</v>
      </c>
      <c r="D15" s="70">
        <v>0</v>
      </c>
      <c r="E15" s="208">
        <v>0</v>
      </c>
      <c r="F15" s="208">
        <v>0</v>
      </c>
      <c r="G15" s="144">
        <v>0</v>
      </c>
      <c r="H15" s="70">
        <v>0</v>
      </c>
      <c r="I15" s="70">
        <v>0</v>
      </c>
      <c r="J15" s="70">
        <v>0</v>
      </c>
    </row>
    <row r="16" spans="1:10" ht="15" hidden="1" customHeight="1" x14ac:dyDescent="0.2">
      <c r="A16" s="207" t="s">
        <v>87</v>
      </c>
      <c r="B16" s="69">
        <v>0</v>
      </c>
      <c r="C16" s="69">
        <v>0</v>
      </c>
      <c r="D16" s="69">
        <v>0</v>
      </c>
      <c r="E16" s="208">
        <v>0</v>
      </c>
      <c r="F16" s="208">
        <v>0</v>
      </c>
      <c r="G16" s="69">
        <v>0</v>
      </c>
      <c r="H16" s="69">
        <v>0</v>
      </c>
      <c r="I16" s="69">
        <v>0</v>
      </c>
      <c r="J16" s="69">
        <v>0</v>
      </c>
    </row>
    <row r="17" spans="1:10" ht="15" hidden="1" customHeight="1" x14ac:dyDescent="0.2">
      <c r="A17" s="206" t="s">
        <v>88</v>
      </c>
      <c r="B17" s="70">
        <v>0</v>
      </c>
      <c r="C17" s="70">
        <v>0</v>
      </c>
      <c r="D17" s="70">
        <v>0</v>
      </c>
      <c r="E17" s="331">
        <v>0</v>
      </c>
      <c r="F17" s="331">
        <v>0</v>
      </c>
      <c r="G17" s="144">
        <v>0</v>
      </c>
      <c r="H17" s="70">
        <v>0</v>
      </c>
      <c r="I17" s="70">
        <v>0</v>
      </c>
      <c r="J17" s="70">
        <v>0</v>
      </c>
    </row>
    <row r="18" spans="1:10" ht="15" hidden="1" customHeight="1" x14ac:dyDescent="0.2">
      <c r="A18" s="206" t="s">
        <v>89</v>
      </c>
      <c r="B18" s="70">
        <v>0</v>
      </c>
      <c r="C18" s="70">
        <v>0</v>
      </c>
      <c r="D18" s="70">
        <v>0</v>
      </c>
      <c r="E18" s="331">
        <v>0</v>
      </c>
      <c r="F18" s="331">
        <v>0</v>
      </c>
      <c r="G18" s="144">
        <v>0</v>
      </c>
      <c r="H18" s="70">
        <v>0</v>
      </c>
      <c r="I18" s="70">
        <v>0</v>
      </c>
      <c r="J18" s="70">
        <v>0</v>
      </c>
    </row>
    <row r="19" spans="1:10" ht="15" hidden="1" customHeight="1" x14ac:dyDescent="0.2">
      <c r="A19" s="206" t="s">
        <v>90</v>
      </c>
      <c r="B19" s="70">
        <v>0</v>
      </c>
      <c r="C19" s="70">
        <v>0</v>
      </c>
      <c r="D19" s="70">
        <v>0</v>
      </c>
      <c r="E19" s="331">
        <v>0</v>
      </c>
      <c r="F19" s="331">
        <v>0</v>
      </c>
      <c r="G19" s="144">
        <v>0</v>
      </c>
      <c r="H19" s="70">
        <v>0</v>
      </c>
      <c r="I19" s="70">
        <v>0</v>
      </c>
      <c r="J19" s="70">
        <v>0</v>
      </c>
    </row>
    <row r="20" spans="1:10" ht="15" hidden="1" customHeight="1" x14ac:dyDescent="0.2">
      <c r="A20" s="206" t="s">
        <v>91</v>
      </c>
      <c r="B20" s="70">
        <v>0</v>
      </c>
      <c r="C20" s="70">
        <v>0</v>
      </c>
      <c r="D20" s="70">
        <v>0</v>
      </c>
      <c r="E20" s="331">
        <v>0</v>
      </c>
      <c r="F20" s="331">
        <v>0</v>
      </c>
      <c r="G20" s="144">
        <v>0</v>
      </c>
      <c r="H20" s="70">
        <v>0</v>
      </c>
      <c r="I20" s="70">
        <v>0</v>
      </c>
      <c r="J20" s="70">
        <v>0</v>
      </c>
    </row>
    <row r="21" spans="1:10" ht="15" hidden="1" customHeight="1" x14ac:dyDescent="0.2">
      <c r="A21" s="206" t="s">
        <v>92</v>
      </c>
      <c r="B21" s="70">
        <v>0</v>
      </c>
      <c r="C21" s="70">
        <v>0</v>
      </c>
      <c r="D21" s="70">
        <v>0</v>
      </c>
      <c r="E21" s="331">
        <v>0</v>
      </c>
      <c r="F21" s="331">
        <v>0</v>
      </c>
      <c r="G21" s="144">
        <v>0</v>
      </c>
      <c r="H21" s="70">
        <v>0</v>
      </c>
      <c r="I21" s="70">
        <v>0</v>
      </c>
      <c r="J21" s="70">
        <v>0</v>
      </c>
    </row>
    <row r="22" spans="1:10" ht="15" hidden="1" customHeight="1" x14ac:dyDescent="0.2">
      <c r="A22" s="206" t="s">
        <v>93</v>
      </c>
      <c r="B22" s="70">
        <v>0</v>
      </c>
      <c r="C22" s="70">
        <v>0</v>
      </c>
      <c r="D22" s="70">
        <v>0</v>
      </c>
      <c r="E22" s="331">
        <v>0</v>
      </c>
      <c r="F22" s="331">
        <v>0</v>
      </c>
      <c r="G22" s="144">
        <v>0</v>
      </c>
      <c r="H22" s="70">
        <v>0</v>
      </c>
      <c r="I22" s="70">
        <v>0</v>
      </c>
      <c r="J22" s="70">
        <v>0</v>
      </c>
    </row>
    <row r="23" spans="1:10" ht="15" hidden="1" customHeight="1" x14ac:dyDescent="0.2">
      <c r="A23" s="206" t="s">
        <v>94</v>
      </c>
      <c r="B23" s="70">
        <v>0</v>
      </c>
      <c r="C23" s="70">
        <v>0</v>
      </c>
      <c r="D23" s="70">
        <v>0</v>
      </c>
      <c r="E23" s="331">
        <v>0</v>
      </c>
      <c r="F23" s="331">
        <v>0</v>
      </c>
      <c r="G23" s="144">
        <v>0</v>
      </c>
      <c r="H23" s="70">
        <v>0</v>
      </c>
      <c r="I23" s="70">
        <v>0</v>
      </c>
      <c r="J23" s="70">
        <v>0</v>
      </c>
    </row>
    <row r="24" spans="1:10" ht="15" hidden="1" customHeight="1" x14ac:dyDescent="0.2">
      <c r="A24" s="206" t="s">
        <v>95</v>
      </c>
      <c r="B24" s="70">
        <v>0</v>
      </c>
      <c r="C24" s="70">
        <v>0</v>
      </c>
      <c r="D24" s="70">
        <v>0</v>
      </c>
      <c r="E24" s="331">
        <v>0</v>
      </c>
      <c r="F24" s="331">
        <v>0</v>
      </c>
      <c r="G24" s="144">
        <v>0</v>
      </c>
      <c r="H24" s="70">
        <v>0</v>
      </c>
      <c r="I24" s="70">
        <v>0</v>
      </c>
      <c r="J24" s="70">
        <v>0</v>
      </c>
    </row>
    <row r="25" spans="1:10" ht="15" hidden="1" customHeight="1" x14ac:dyDescent="0.2">
      <c r="A25" s="206" t="s">
        <v>96</v>
      </c>
      <c r="B25" s="70">
        <v>0</v>
      </c>
      <c r="C25" s="70">
        <v>0</v>
      </c>
      <c r="D25" s="70">
        <v>0</v>
      </c>
      <c r="E25" s="331">
        <v>0</v>
      </c>
      <c r="F25" s="331">
        <v>0</v>
      </c>
      <c r="G25" s="144">
        <v>0</v>
      </c>
      <c r="H25" s="70">
        <v>0</v>
      </c>
      <c r="I25" s="70">
        <v>0</v>
      </c>
      <c r="J25" s="70">
        <v>0</v>
      </c>
    </row>
    <row r="26" spans="1:10" ht="15" hidden="1" customHeight="1" x14ac:dyDescent="0.2">
      <c r="A26" s="207" t="s">
        <v>97</v>
      </c>
      <c r="B26" s="69">
        <v>0</v>
      </c>
      <c r="C26" s="69">
        <v>0</v>
      </c>
      <c r="D26" s="69">
        <v>0</v>
      </c>
      <c r="E26" s="208">
        <v>0</v>
      </c>
      <c r="F26" s="208">
        <v>0</v>
      </c>
      <c r="G26" s="69">
        <v>0</v>
      </c>
      <c r="H26" s="69">
        <v>0</v>
      </c>
      <c r="I26" s="69">
        <v>0</v>
      </c>
      <c r="J26" s="69">
        <v>0</v>
      </c>
    </row>
    <row r="27" spans="1:10" ht="15" hidden="1" customHeight="1" x14ac:dyDescent="0.2">
      <c r="A27" s="206" t="s">
        <v>98</v>
      </c>
      <c r="B27" s="70">
        <v>0</v>
      </c>
      <c r="C27" s="70">
        <v>0</v>
      </c>
      <c r="D27" s="70">
        <v>0</v>
      </c>
      <c r="E27" s="331">
        <v>0</v>
      </c>
      <c r="F27" s="331">
        <v>0</v>
      </c>
      <c r="G27" s="144">
        <v>0</v>
      </c>
      <c r="H27" s="70">
        <v>0</v>
      </c>
      <c r="I27" s="70">
        <v>0</v>
      </c>
      <c r="J27" s="70">
        <v>0</v>
      </c>
    </row>
    <row r="28" spans="1:10" ht="15" hidden="1" customHeight="1" x14ac:dyDescent="0.2">
      <c r="A28" s="206" t="s">
        <v>99</v>
      </c>
      <c r="B28" s="70">
        <v>0</v>
      </c>
      <c r="C28" s="70">
        <v>0</v>
      </c>
      <c r="D28" s="70">
        <v>0</v>
      </c>
      <c r="E28" s="331">
        <v>0</v>
      </c>
      <c r="F28" s="331">
        <v>0</v>
      </c>
      <c r="G28" s="144">
        <v>0</v>
      </c>
      <c r="H28" s="70">
        <v>0</v>
      </c>
      <c r="I28" s="70">
        <v>0</v>
      </c>
      <c r="J28" s="70">
        <v>0</v>
      </c>
    </row>
    <row r="29" spans="1:10" ht="15" hidden="1" customHeight="1" x14ac:dyDescent="0.2">
      <c r="A29" s="206" t="s">
        <v>100</v>
      </c>
      <c r="B29" s="70">
        <v>0</v>
      </c>
      <c r="C29" s="70">
        <v>0</v>
      </c>
      <c r="D29" s="70">
        <v>0</v>
      </c>
      <c r="E29" s="331">
        <v>0</v>
      </c>
      <c r="F29" s="331">
        <v>0</v>
      </c>
      <c r="G29" s="144">
        <v>0</v>
      </c>
      <c r="H29" s="70">
        <v>0</v>
      </c>
      <c r="I29" s="70">
        <v>0</v>
      </c>
      <c r="J29" s="70">
        <v>0</v>
      </c>
    </row>
    <row r="30" spans="1:10" ht="15" hidden="1" customHeight="1" x14ac:dyDescent="0.2">
      <c r="A30" s="206" t="s">
        <v>101</v>
      </c>
      <c r="B30" s="70">
        <v>0</v>
      </c>
      <c r="C30" s="70">
        <v>0</v>
      </c>
      <c r="D30" s="70">
        <v>0</v>
      </c>
      <c r="E30" s="331">
        <v>0</v>
      </c>
      <c r="F30" s="331">
        <v>0</v>
      </c>
      <c r="G30" s="144">
        <v>0</v>
      </c>
      <c r="H30" s="70">
        <v>0</v>
      </c>
      <c r="I30" s="70">
        <v>0</v>
      </c>
      <c r="J30" s="70">
        <v>0</v>
      </c>
    </row>
    <row r="31" spans="1:10" ht="15" hidden="1" customHeight="1" x14ac:dyDescent="0.2">
      <c r="A31" s="207" t="s">
        <v>102</v>
      </c>
      <c r="B31" s="69">
        <v>0</v>
      </c>
      <c r="C31" s="69">
        <v>0</v>
      </c>
      <c r="D31" s="69">
        <v>0</v>
      </c>
      <c r="E31" s="208">
        <v>0</v>
      </c>
      <c r="F31" s="208">
        <v>0</v>
      </c>
      <c r="G31" s="69">
        <v>0</v>
      </c>
      <c r="H31" s="69">
        <v>0</v>
      </c>
      <c r="I31" s="69">
        <v>0</v>
      </c>
      <c r="J31" s="69">
        <v>0</v>
      </c>
    </row>
    <row r="32" spans="1:10" ht="15" hidden="1" customHeight="1" x14ac:dyDescent="0.2">
      <c r="A32" s="206" t="s">
        <v>103</v>
      </c>
      <c r="B32" s="70">
        <v>0</v>
      </c>
      <c r="C32" s="70">
        <v>0</v>
      </c>
      <c r="D32" s="70">
        <v>0</v>
      </c>
      <c r="E32" s="331">
        <v>0</v>
      </c>
      <c r="F32" s="331">
        <v>0</v>
      </c>
      <c r="G32" s="144">
        <v>0</v>
      </c>
      <c r="H32" s="70">
        <v>0</v>
      </c>
      <c r="I32" s="70">
        <v>0</v>
      </c>
      <c r="J32" s="70">
        <v>0</v>
      </c>
    </row>
    <row r="33" spans="1:15" ht="15" hidden="1" customHeight="1" x14ac:dyDescent="0.2">
      <c r="A33" s="206" t="s">
        <v>104</v>
      </c>
      <c r="B33" s="70">
        <v>0</v>
      </c>
      <c r="C33" s="70">
        <v>0</v>
      </c>
      <c r="D33" s="70">
        <v>0</v>
      </c>
      <c r="E33" s="331">
        <v>0</v>
      </c>
      <c r="F33" s="331">
        <v>0</v>
      </c>
      <c r="G33" s="144">
        <v>0</v>
      </c>
      <c r="H33" s="70">
        <v>0</v>
      </c>
      <c r="I33" s="70">
        <v>0</v>
      </c>
      <c r="J33" s="70">
        <v>0</v>
      </c>
    </row>
    <row r="34" spans="1:15" ht="15" hidden="1" customHeight="1" x14ac:dyDescent="0.2">
      <c r="A34" s="206" t="s">
        <v>105</v>
      </c>
      <c r="B34" s="70">
        <v>0</v>
      </c>
      <c r="C34" s="70">
        <v>0</v>
      </c>
      <c r="D34" s="70">
        <v>0</v>
      </c>
      <c r="E34" s="331">
        <v>0</v>
      </c>
      <c r="F34" s="331">
        <v>0</v>
      </c>
      <c r="G34" s="144">
        <v>0</v>
      </c>
      <c r="H34" s="70">
        <v>0</v>
      </c>
      <c r="I34" s="70">
        <v>0</v>
      </c>
      <c r="J34" s="70">
        <v>0</v>
      </c>
    </row>
    <row r="35" spans="1:15" ht="15" hidden="1" customHeight="1" x14ac:dyDescent="0.2">
      <c r="A35" s="209" t="s">
        <v>106</v>
      </c>
      <c r="B35" s="148">
        <v>0</v>
      </c>
      <c r="C35" s="148">
        <v>0</v>
      </c>
      <c r="D35" s="148">
        <v>0</v>
      </c>
      <c r="E35" s="334">
        <v>0</v>
      </c>
      <c r="F35" s="334">
        <v>0</v>
      </c>
      <c r="G35" s="150">
        <v>0</v>
      </c>
      <c r="H35" s="148">
        <v>0</v>
      </c>
      <c r="I35" s="148">
        <v>0</v>
      </c>
      <c r="J35" s="148">
        <v>0</v>
      </c>
    </row>
    <row r="36" spans="1:15" ht="15" customHeight="1" x14ac:dyDescent="0.2">
      <c r="A36" s="528" t="s">
        <v>107</v>
      </c>
      <c r="B36" s="494">
        <v>111.5</v>
      </c>
      <c r="C36" s="494">
        <v>112</v>
      </c>
      <c r="D36" s="494">
        <v>0.4</v>
      </c>
      <c r="E36" s="495">
        <v>3812</v>
      </c>
      <c r="F36" s="495">
        <v>3836</v>
      </c>
      <c r="G36" s="494">
        <v>0.6</v>
      </c>
      <c r="H36" s="494">
        <v>425</v>
      </c>
      <c r="I36" s="494">
        <v>429.6</v>
      </c>
      <c r="J36" s="494">
        <v>1.1000000000000001</v>
      </c>
      <c r="K36" s="349"/>
      <c r="O36" s="338"/>
    </row>
    <row r="37" spans="1:15" ht="15" customHeight="1" x14ac:dyDescent="0.2">
      <c r="A37" s="501" t="s">
        <v>108</v>
      </c>
      <c r="B37" s="500">
        <v>72.900000000000006</v>
      </c>
      <c r="C37" s="500">
        <v>73.400000000000006</v>
      </c>
      <c r="D37" s="500">
        <v>0.7</v>
      </c>
      <c r="E37" s="499">
        <v>4091</v>
      </c>
      <c r="F37" s="469">
        <v>4215</v>
      </c>
      <c r="G37" s="498">
        <v>3</v>
      </c>
      <c r="H37" s="500">
        <v>298.2</v>
      </c>
      <c r="I37" s="500">
        <v>309.39999999999998</v>
      </c>
      <c r="J37" s="500">
        <v>3.8</v>
      </c>
      <c r="L37" s="403"/>
    </row>
    <row r="38" spans="1:15" ht="15" customHeight="1" x14ac:dyDescent="0.2">
      <c r="A38" s="501" t="s">
        <v>109</v>
      </c>
      <c r="B38" s="500">
        <v>0.3</v>
      </c>
      <c r="C38" s="500">
        <v>0.3</v>
      </c>
      <c r="D38" s="500">
        <v>0</v>
      </c>
      <c r="E38" s="499">
        <v>4450</v>
      </c>
      <c r="F38" s="469">
        <v>2813</v>
      </c>
      <c r="G38" s="498">
        <v>-36.799999999999997</v>
      </c>
      <c r="H38" s="500">
        <v>1.3</v>
      </c>
      <c r="I38" s="500">
        <v>0.8</v>
      </c>
      <c r="J38" s="500">
        <v>-38.5</v>
      </c>
      <c r="K38" s="350"/>
      <c r="L38" s="403"/>
    </row>
    <row r="39" spans="1:15" ht="15" customHeight="1" x14ac:dyDescent="0.2">
      <c r="A39" s="501" t="s">
        <v>110</v>
      </c>
      <c r="B39" s="500">
        <v>38.299999999999997</v>
      </c>
      <c r="C39" s="500">
        <v>38.299999999999997</v>
      </c>
      <c r="D39" s="500">
        <v>0</v>
      </c>
      <c r="E39" s="499">
        <v>3278</v>
      </c>
      <c r="F39" s="469">
        <v>3118</v>
      </c>
      <c r="G39" s="498">
        <v>-4.9000000000000004</v>
      </c>
      <c r="H39" s="500">
        <v>125.5</v>
      </c>
      <c r="I39" s="500">
        <v>119.4</v>
      </c>
      <c r="J39" s="500">
        <v>-4.9000000000000004</v>
      </c>
      <c r="L39" s="403"/>
    </row>
    <row r="40" spans="1:15" ht="15" hidden="1" customHeight="1" x14ac:dyDescent="0.2">
      <c r="A40" s="466" t="s">
        <v>111</v>
      </c>
      <c r="B40" s="529">
        <v>0</v>
      </c>
      <c r="C40" s="529">
        <v>0</v>
      </c>
      <c r="D40" s="529">
        <v>0</v>
      </c>
      <c r="E40" s="530">
        <v>0</v>
      </c>
      <c r="F40" s="530">
        <v>0</v>
      </c>
      <c r="G40" s="529">
        <v>0</v>
      </c>
      <c r="H40" s="529">
        <v>0</v>
      </c>
      <c r="I40" s="529">
        <v>0</v>
      </c>
      <c r="J40" s="529">
        <v>0</v>
      </c>
    </row>
    <row r="41" spans="1:15" ht="15" customHeight="1" x14ac:dyDescent="0.2">
      <c r="A41" s="533" t="s">
        <v>112</v>
      </c>
      <c r="B41" s="504">
        <v>111.5</v>
      </c>
      <c r="C41" s="504">
        <v>112</v>
      </c>
      <c r="D41" s="504">
        <v>0.4</v>
      </c>
      <c r="E41" s="505">
        <v>3621</v>
      </c>
      <c r="F41" s="505">
        <v>3836</v>
      </c>
      <c r="G41" s="504">
        <v>5.9</v>
      </c>
      <c r="H41" s="504">
        <v>425</v>
      </c>
      <c r="I41" s="504">
        <v>429.6</v>
      </c>
      <c r="J41" s="504">
        <v>1.1000000000000001</v>
      </c>
    </row>
    <row r="42" spans="1:15" ht="15" customHeight="1" x14ac:dyDescent="0.2">
      <c r="A42" s="583" t="s">
        <v>58</v>
      </c>
      <c r="B42" s="509">
        <v>111.5</v>
      </c>
      <c r="C42" s="509">
        <v>112</v>
      </c>
      <c r="D42" s="509">
        <v>0.4</v>
      </c>
      <c r="E42" s="510">
        <v>3812</v>
      </c>
      <c r="F42" s="510">
        <v>3836</v>
      </c>
      <c r="G42" s="509">
        <v>0.6</v>
      </c>
      <c r="H42" s="509">
        <v>425</v>
      </c>
      <c r="I42" s="509">
        <v>429.6</v>
      </c>
      <c r="J42" s="509">
        <v>1.1000000000000001</v>
      </c>
    </row>
    <row r="43" spans="1:15" ht="15.6" customHeight="1" x14ac:dyDescent="0.2">
      <c r="A43" s="135" t="s">
        <v>5</v>
      </c>
    </row>
    <row r="44" spans="1:15" ht="15.6" customHeight="1" x14ac:dyDescent="0.2">
      <c r="A44" s="135" t="s">
        <v>6</v>
      </c>
    </row>
    <row r="45" spans="1:15" ht="15" customHeight="1" x14ac:dyDescent="0.2"/>
    <row r="46" spans="1:15" ht="15" customHeight="1" x14ac:dyDescent="0.2"/>
    <row r="47" spans="1:15" ht="15" customHeight="1" x14ac:dyDescent="0.2">
      <c r="F47" s="71"/>
    </row>
    <row r="48" spans="1:15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67" ht="9.7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5"/>
  <sheetViews>
    <sheetView zoomScaleNormal="100" workbookViewId="0">
      <selection sqref="A1:J1"/>
    </sheetView>
  </sheetViews>
  <sheetFormatPr defaultColWidth="11.42578125" defaultRowHeight="12" customHeight="1" x14ac:dyDescent="0.2"/>
  <cols>
    <col min="1" max="1" width="19.140625" style="135" customWidth="1"/>
    <col min="2" max="3" width="11.28515625" style="135" customWidth="1"/>
    <col min="4" max="4" width="7.42578125" style="135" customWidth="1"/>
    <col min="5" max="6" width="11.28515625" style="135" customWidth="1"/>
    <col min="7" max="7" width="7.42578125" style="135" customWidth="1"/>
    <col min="8" max="9" width="11.28515625" style="135" customWidth="1"/>
    <col min="10" max="10" width="7.42578125" style="135" customWidth="1"/>
    <col min="11" max="11" width="7.85546875" style="135" customWidth="1"/>
    <col min="12" max="12" width="8.140625" style="135" customWidth="1"/>
    <col min="13" max="257" width="11.42578125" style="135" customWidth="1"/>
  </cols>
  <sheetData>
    <row r="1" spans="1:10" ht="36" customHeight="1" x14ac:dyDescent="0.2">
      <c r="A1" s="739"/>
      <c r="B1" s="739"/>
      <c r="C1" s="739"/>
      <c r="D1" s="739"/>
      <c r="E1" s="739"/>
      <c r="F1" s="739"/>
      <c r="G1" s="739"/>
      <c r="H1" s="739"/>
      <c r="I1" s="739"/>
      <c r="J1" s="739"/>
    </row>
    <row r="2" spans="1:10" ht="15.6" customHeight="1" x14ac:dyDescent="0.2">
      <c r="A2" s="739"/>
      <c r="B2" s="739"/>
      <c r="C2" s="739"/>
      <c r="D2" s="739"/>
      <c r="E2" s="739"/>
      <c r="F2" s="739"/>
      <c r="G2" s="739"/>
      <c r="H2" s="739"/>
      <c r="I2" s="739"/>
      <c r="J2" s="739"/>
    </row>
    <row r="3" spans="1:10" ht="15.6" customHeight="1" x14ac:dyDescent="0.2">
      <c r="A3" s="739"/>
      <c r="B3" s="739"/>
      <c r="C3" s="739"/>
      <c r="D3" s="739"/>
      <c r="E3" s="739"/>
      <c r="F3" s="739"/>
      <c r="G3" s="739"/>
      <c r="H3" s="739"/>
      <c r="I3" s="739"/>
      <c r="J3" s="739"/>
    </row>
    <row r="4" spans="1:10" ht="18" customHeight="1" x14ac:dyDescent="0.2">
      <c r="A4" s="691"/>
      <c r="B4" s="691"/>
      <c r="C4" s="691"/>
      <c r="D4" s="691"/>
      <c r="E4" s="691"/>
      <c r="F4" s="691"/>
      <c r="G4" s="691"/>
      <c r="H4" s="691"/>
      <c r="I4" s="691"/>
      <c r="J4" s="691"/>
    </row>
    <row r="5" spans="1:10" ht="20.100000000000001" customHeight="1" x14ac:dyDescent="0.2">
      <c r="A5" s="737" t="s">
        <v>65</v>
      </c>
      <c r="B5" s="738" t="s">
        <v>66</v>
      </c>
      <c r="C5" s="738"/>
      <c r="D5" s="738"/>
      <c r="E5" s="737" t="s">
        <v>67</v>
      </c>
      <c r="F5" s="737"/>
      <c r="G5" s="737"/>
      <c r="H5" s="738" t="s">
        <v>68</v>
      </c>
      <c r="I5" s="738"/>
      <c r="J5" s="738"/>
    </row>
    <row r="6" spans="1:10" ht="20.100000000000001" customHeight="1" x14ac:dyDescent="0.2">
      <c r="A6" s="737"/>
      <c r="B6" s="329" t="s">
        <v>7</v>
      </c>
      <c r="C6" s="329" t="s">
        <v>8</v>
      </c>
      <c r="D6" s="329" t="s">
        <v>69</v>
      </c>
      <c r="E6" s="329" t="s">
        <v>7</v>
      </c>
      <c r="F6" s="329" t="s">
        <v>8</v>
      </c>
      <c r="G6" s="329" t="s">
        <v>69</v>
      </c>
      <c r="H6" s="329" t="s">
        <v>7</v>
      </c>
      <c r="I6" s="329" t="s">
        <v>8</v>
      </c>
      <c r="J6" s="329" t="s">
        <v>69</v>
      </c>
    </row>
    <row r="7" spans="1:10" ht="19.5" customHeight="1" x14ac:dyDescent="0.2">
      <c r="A7" s="737"/>
      <c r="B7" s="347" t="s">
        <v>70</v>
      </c>
      <c r="C7" s="347" t="s">
        <v>71</v>
      </c>
      <c r="D7" s="347" t="s">
        <v>72</v>
      </c>
      <c r="E7" s="347" t="s">
        <v>73</v>
      </c>
      <c r="F7" s="347" t="s">
        <v>74</v>
      </c>
      <c r="G7" s="347" t="s">
        <v>75</v>
      </c>
      <c r="H7" s="347" t="s">
        <v>76</v>
      </c>
      <c r="I7" s="347" t="s">
        <v>77</v>
      </c>
      <c r="J7" s="347" t="s">
        <v>78</v>
      </c>
    </row>
    <row r="8" spans="1:10" ht="15" hidden="1" customHeight="1" x14ac:dyDescent="0.2">
      <c r="A8" s="139" t="s">
        <v>79</v>
      </c>
      <c r="B8" s="140">
        <v>0</v>
      </c>
      <c r="C8" s="140">
        <v>0</v>
      </c>
      <c r="D8" s="140">
        <v>0</v>
      </c>
      <c r="E8" s="141">
        <v>0</v>
      </c>
      <c r="F8" s="141">
        <v>0</v>
      </c>
      <c r="G8" s="140">
        <v>0</v>
      </c>
      <c r="H8" s="140">
        <v>0</v>
      </c>
      <c r="I8" s="140">
        <v>0</v>
      </c>
      <c r="J8" s="140">
        <v>0</v>
      </c>
    </row>
    <row r="9" spans="1:10" ht="15" hidden="1" customHeight="1" x14ac:dyDescent="0.2">
      <c r="A9" s="206" t="s">
        <v>80</v>
      </c>
      <c r="B9" s="70">
        <v>0</v>
      </c>
      <c r="C9" s="70">
        <v>0</v>
      </c>
      <c r="D9" s="70">
        <v>0</v>
      </c>
      <c r="E9" s="331">
        <v>0</v>
      </c>
      <c r="F9" s="331">
        <v>0</v>
      </c>
      <c r="G9" s="144">
        <v>0</v>
      </c>
      <c r="H9" s="70">
        <v>0</v>
      </c>
      <c r="I9" s="70">
        <v>0</v>
      </c>
      <c r="J9" s="70">
        <v>0</v>
      </c>
    </row>
    <row r="10" spans="1:10" ht="15" hidden="1" customHeight="1" x14ac:dyDescent="0.2">
      <c r="A10" s="206" t="s">
        <v>81</v>
      </c>
      <c r="B10" s="70">
        <v>0</v>
      </c>
      <c r="C10" s="70">
        <v>0</v>
      </c>
      <c r="D10" s="70">
        <v>0</v>
      </c>
      <c r="E10" s="331">
        <v>0</v>
      </c>
      <c r="F10" s="331">
        <v>0</v>
      </c>
      <c r="G10" s="144">
        <v>0</v>
      </c>
      <c r="H10" s="70">
        <v>0</v>
      </c>
      <c r="I10" s="70">
        <v>0</v>
      </c>
      <c r="J10" s="70">
        <v>0</v>
      </c>
    </row>
    <row r="11" spans="1:10" ht="15" hidden="1" customHeight="1" x14ac:dyDescent="0.2">
      <c r="A11" s="206" t="s">
        <v>82</v>
      </c>
      <c r="B11" s="70">
        <v>0</v>
      </c>
      <c r="C11" s="70">
        <v>0</v>
      </c>
      <c r="D11" s="70">
        <v>0</v>
      </c>
      <c r="E11" s="331">
        <v>0</v>
      </c>
      <c r="F11" s="331">
        <v>0</v>
      </c>
      <c r="G11" s="144">
        <v>0</v>
      </c>
      <c r="H11" s="70">
        <v>0</v>
      </c>
      <c r="I11" s="70">
        <v>0</v>
      </c>
      <c r="J11" s="70">
        <v>0</v>
      </c>
    </row>
    <row r="12" spans="1:10" ht="15" hidden="1" customHeight="1" x14ac:dyDescent="0.2">
      <c r="A12" s="206" t="s">
        <v>83</v>
      </c>
      <c r="B12" s="70">
        <v>0</v>
      </c>
      <c r="C12" s="70">
        <v>0</v>
      </c>
      <c r="D12" s="70">
        <v>0</v>
      </c>
      <c r="E12" s="331">
        <v>0</v>
      </c>
      <c r="F12" s="331">
        <v>0</v>
      </c>
      <c r="G12" s="144">
        <v>0</v>
      </c>
      <c r="H12" s="70">
        <v>0</v>
      </c>
      <c r="I12" s="70">
        <v>0</v>
      </c>
      <c r="J12" s="70">
        <v>0</v>
      </c>
    </row>
    <row r="13" spans="1:10" ht="15" hidden="1" customHeight="1" x14ac:dyDescent="0.2">
      <c r="A13" s="206" t="s">
        <v>84</v>
      </c>
      <c r="B13" s="70">
        <v>0</v>
      </c>
      <c r="C13" s="70">
        <v>0</v>
      </c>
      <c r="D13" s="70">
        <v>0</v>
      </c>
      <c r="E13" s="331">
        <v>0</v>
      </c>
      <c r="F13" s="331">
        <v>0</v>
      </c>
      <c r="G13" s="144">
        <v>0</v>
      </c>
      <c r="H13" s="70">
        <v>0</v>
      </c>
      <c r="I13" s="70">
        <v>0</v>
      </c>
      <c r="J13" s="70">
        <v>0</v>
      </c>
    </row>
    <row r="14" spans="1:10" ht="15" hidden="1" customHeight="1" x14ac:dyDescent="0.2">
      <c r="A14" s="206" t="s">
        <v>85</v>
      </c>
      <c r="B14" s="70">
        <v>0</v>
      </c>
      <c r="C14" s="70">
        <v>0</v>
      </c>
      <c r="D14" s="70">
        <v>0</v>
      </c>
      <c r="E14" s="331">
        <v>0</v>
      </c>
      <c r="F14" s="331">
        <v>0</v>
      </c>
      <c r="G14" s="144">
        <v>0</v>
      </c>
      <c r="H14" s="70">
        <v>0</v>
      </c>
      <c r="I14" s="70">
        <v>0</v>
      </c>
      <c r="J14" s="70">
        <v>0</v>
      </c>
    </row>
    <row r="15" spans="1:10" ht="15" hidden="1" customHeight="1" x14ac:dyDescent="0.2">
      <c r="A15" s="209" t="s">
        <v>86</v>
      </c>
      <c r="B15" s="148">
        <v>0</v>
      </c>
      <c r="C15" s="148">
        <v>0</v>
      </c>
      <c r="D15" s="148">
        <v>0</v>
      </c>
      <c r="E15" s="351">
        <v>0</v>
      </c>
      <c r="F15" s="351">
        <v>0</v>
      </c>
      <c r="G15" s="150">
        <v>0</v>
      </c>
      <c r="H15" s="148">
        <v>0</v>
      </c>
      <c r="I15" s="148">
        <v>0</v>
      </c>
      <c r="J15" s="148">
        <v>0</v>
      </c>
    </row>
    <row r="16" spans="1:10" ht="15" customHeight="1" x14ac:dyDescent="0.2">
      <c r="A16" s="474" t="s">
        <v>87</v>
      </c>
      <c r="B16" s="475">
        <v>6.1</v>
      </c>
      <c r="C16" s="475">
        <v>6.1</v>
      </c>
      <c r="D16" s="475">
        <v>0</v>
      </c>
      <c r="E16" s="476">
        <v>5700</v>
      </c>
      <c r="F16" s="476">
        <v>5700</v>
      </c>
      <c r="G16" s="475">
        <v>0</v>
      </c>
      <c r="H16" s="475">
        <v>34.770000000000003</v>
      </c>
      <c r="I16" s="475">
        <v>34.770000000000003</v>
      </c>
      <c r="J16" s="475">
        <v>0</v>
      </c>
    </row>
    <row r="17" spans="1:15" ht="15" hidden="1" customHeight="1" x14ac:dyDescent="0.2">
      <c r="A17" s="467" t="s">
        <v>88</v>
      </c>
      <c r="B17" s="468">
        <v>0</v>
      </c>
      <c r="C17" s="468">
        <v>0</v>
      </c>
      <c r="D17" s="468"/>
      <c r="E17" s="536">
        <v>0</v>
      </c>
      <c r="F17" s="536">
        <v>0</v>
      </c>
      <c r="G17" s="470">
        <v>0</v>
      </c>
      <c r="H17" s="468">
        <v>0</v>
      </c>
      <c r="I17" s="468">
        <v>0</v>
      </c>
      <c r="J17" s="468">
        <v>0</v>
      </c>
    </row>
    <row r="18" spans="1:15" ht="15" hidden="1" customHeight="1" x14ac:dyDescent="0.2">
      <c r="A18" s="467" t="s">
        <v>89</v>
      </c>
      <c r="B18" s="468">
        <v>0</v>
      </c>
      <c r="C18" s="468">
        <v>0</v>
      </c>
      <c r="D18" s="468"/>
      <c r="E18" s="536">
        <v>0</v>
      </c>
      <c r="F18" s="536">
        <v>0</v>
      </c>
      <c r="G18" s="470">
        <v>0</v>
      </c>
      <c r="H18" s="468">
        <v>0</v>
      </c>
      <c r="I18" s="468">
        <v>0</v>
      </c>
      <c r="J18" s="468">
        <v>0</v>
      </c>
    </row>
    <row r="19" spans="1:15" ht="15" hidden="1" customHeight="1" x14ac:dyDescent="0.2">
      <c r="A19" s="467" t="s">
        <v>90</v>
      </c>
      <c r="B19" s="468">
        <v>0</v>
      </c>
      <c r="C19" s="468">
        <v>0</v>
      </c>
      <c r="D19" s="468"/>
      <c r="E19" s="536">
        <v>0</v>
      </c>
      <c r="F19" s="536">
        <v>0</v>
      </c>
      <c r="G19" s="470">
        <v>0</v>
      </c>
      <c r="H19" s="468">
        <v>0</v>
      </c>
      <c r="I19" s="468">
        <v>0</v>
      </c>
      <c r="J19" s="468">
        <v>0</v>
      </c>
    </row>
    <row r="20" spans="1:15" ht="15" hidden="1" customHeight="1" x14ac:dyDescent="0.2">
      <c r="A20" s="467" t="s">
        <v>91</v>
      </c>
      <c r="B20" s="468">
        <v>0</v>
      </c>
      <c r="C20" s="468">
        <v>0</v>
      </c>
      <c r="D20" s="468"/>
      <c r="E20" s="536">
        <v>0</v>
      </c>
      <c r="F20" s="536">
        <v>0</v>
      </c>
      <c r="G20" s="470">
        <v>0</v>
      </c>
      <c r="H20" s="468">
        <v>0</v>
      </c>
      <c r="I20" s="468">
        <v>0</v>
      </c>
      <c r="J20" s="468">
        <v>0</v>
      </c>
    </row>
    <row r="21" spans="1:15" ht="15" hidden="1" customHeight="1" x14ac:dyDescent="0.2">
      <c r="A21" s="467" t="s">
        <v>92</v>
      </c>
      <c r="B21" s="468">
        <v>0</v>
      </c>
      <c r="C21" s="468">
        <v>0</v>
      </c>
      <c r="D21" s="468"/>
      <c r="E21" s="536">
        <v>0</v>
      </c>
      <c r="F21" s="536">
        <v>0</v>
      </c>
      <c r="G21" s="470">
        <v>0</v>
      </c>
      <c r="H21" s="468">
        <v>0</v>
      </c>
      <c r="I21" s="468">
        <v>0</v>
      </c>
      <c r="J21" s="468">
        <v>0</v>
      </c>
    </row>
    <row r="22" spans="1:15" ht="15" hidden="1" customHeight="1" x14ac:dyDescent="0.2">
      <c r="A22" s="467" t="s">
        <v>93</v>
      </c>
      <c r="B22" s="468">
        <v>0</v>
      </c>
      <c r="C22" s="468">
        <v>0</v>
      </c>
      <c r="D22" s="468"/>
      <c r="E22" s="536">
        <v>0</v>
      </c>
      <c r="F22" s="536">
        <v>0</v>
      </c>
      <c r="G22" s="470">
        <v>0</v>
      </c>
      <c r="H22" s="468">
        <v>0</v>
      </c>
      <c r="I22" s="468">
        <v>0</v>
      </c>
      <c r="J22" s="468">
        <v>0</v>
      </c>
    </row>
    <row r="23" spans="1:15" ht="15" hidden="1" customHeight="1" x14ac:dyDescent="0.2">
      <c r="A23" s="467" t="s">
        <v>94</v>
      </c>
      <c r="B23" s="468">
        <v>0</v>
      </c>
      <c r="C23" s="468">
        <v>0</v>
      </c>
      <c r="D23" s="468"/>
      <c r="E23" s="536">
        <v>0</v>
      </c>
      <c r="F23" s="536">
        <v>0</v>
      </c>
      <c r="G23" s="470">
        <v>0</v>
      </c>
      <c r="H23" s="468">
        <v>0</v>
      </c>
      <c r="I23" s="468">
        <v>0</v>
      </c>
      <c r="J23" s="468">
        <v>0</v>
      </c>
    </row>
    <row r="24" spans="1:15" ht="15" hidden="1" customHeight="1" x14ac:dyDescent="0.2">
      <c r="A24" s="467" t="s">
        <v>95</v>
      </c>
      <c r="B24" s="468">
        <v>0</v>
      </c>
      <c r="C24" s="468">
        <v>0</v>
      </c>
      <c r="D24" s="468"/>
      <c r="E24" s="536">
        <v>0</v>
      </c>
      <c r="F24" s="536">
        <v>0</v>
      </c>
      <c r="G24" s="470">
        <v>0</v>
      </c>
      <c r="H24" s="468">
        <v>0</v>
      </c>
      <c r="I24" s="468">
        <v>0</v>
      </c>
      <c r="J24" s="468">
        <v>0</v>
      </c>
    </row>
    <row r="25" spans="1:15" ht="15" customHeight="1" x14ac:dyDescent="0.2">
      <c r="A25" s="501" t="s">
        <v>96</v>
      </c>
      <c r="B25" s="549">
        <v>6.1</v>
      </c>
      <c r="C25" s="549">
        <v>6.1</v>
      </c>
      <c r="D25" s="549">
        <v>0</v>
      </c>
      <c r="E25" s="652">
        <v>5700</v>
      </c>
      <c r="F25" s="652">
        <v>5700</v>
      </c>
      <c r="G25" s="470">
        <v>0</v>
      </c>
      <c r="H25" s="468">
        <v>34.770000000000003</v>
      </c>
      <c r="I25" s="468">
        <v>34.770000000000003</v>
      </c>
      <c r="J25" s="468">
        <v>0</v>
      </c>
    </row>
    <row r="26" spans="1:15" ht="15" customHeight="1" x14ac:dyDescent="0.2">
      <c r="A26" s="474" t="s">
        <v>97</v>
      </c>
      <c r="B26" s="475">
        <v>92.8</v>
      </c>
      <c r="C26" s="475">
        <v>88.2</v>
      </c>
      <c r="D26" s="475">
        <v>-5</v>
      </c>
      <c r="E26" s="476">
        <v>1976</v>
      </c>
      <c r="F26" s="476">
        <v>2914</v>
      </c>
      <c r="G26" s="475">
        <v>47.5</v>
      </c>
      <c r="H26" s="475">
        <v>183.4</v>
      </c>
      <c r="I26" s="475">
        <v>257</v>
      </c>
      <c r="J26" s="475">
        <v>40.1</v>
      </c>
    </row>
    <row r="27" spans="1:15" ht="15" hidden="1" customHeight="1" x14ac:dyDescent="0.2">
      <c r="A27" s="467" t="s">
        <v>98</v>
      </c>
      <c r="B27" s="549">
        <v>0</v>
      </c>
      <c r="C27" s="549">
        <v>0</v>
      </c>
      <c r="D27" s="549"/>
      <c r="E27" s="502">
        <v>0</v>
      </c>
      <c r="F27" s="502">
        <v>0</v>
      </c>
      <c r="G27" s="470">
        <v>0</v>
      </c>
      <c r="H27" s="468">
        <v>0</v>
      </c>
      <c r="I27" s="468">
        <v>0</v>
      </c>
      <c r="J27" s="468">
        <v>0</v>
      </c>
    </row>
    <row r="28" spans="1:15" ht="15" customHeight="1" x14ac:dyDescent="0.2">
      <c r="A28" s="501" t="s">
        <v>99</v>
      </c>
      <c r="B28" s="549">
        <v>35</v>
      </c>
      <c r="C28" s="549">
        <v>25</v>
      </c>
      <c r="D28" s="549">
        <v>-28.6</v>
      </c>
      <c r="E28" s="502">
        <v>1230</v>
      </c>
      <c r="F28" s="652">
        <v>2800</v>
      </c>
      <c r="G28" s="470">
        <v>127.6</v>
      </c>
      <c r="H28" s="468">
        <v>43.1</v>
      </c>
      <c r="I28" s="468">
        <v>70</v>
      </c>
      <c r="J28" s="468">
        <v>62.4</v>
      </c>
      <c r="K28" s="352"/>
      <c r="L28" s="353"/>
    </row>
    <row r="29" spans="1:15" ht="15" customHeight="1" x14ac:dyDescent="0.2">
      <c r="A29" s="501" t="s">
        <v>100</v>
      </c>
      <c r="B29" s="549">
        <v>55</v>
      </c>
      <c r="C29" s="549">
        <v>60</v>
      </c>
      <c r="D29" s="549">
        <v>9.1</v>
      </c>
      <c r="E29" s="502">
        <v>2350</v>
      </c>
      <c r="F29" s="652">
        <v>2925</v>
      </c>
      <c r="G29" s="470">
        <v>24.5</v>
      </c>
      <c r="H29" s="468">
        <v>129.30000000000001</v>
      </c>
      <c r="I29" s="468">
        <v>175.5</v>
      </c>
      <c r="J29" s="468">
        <v>35.700000000000003</v>
      </c>
      <c r="L29" s="353"/>
    </row>
    <row r="30" spans="1:15" ht="15" customHeight="1" x14ac:dyDescent="0.2">
      <c r="A30" s="501" t="s">
        <v>101</v>
      </c>
      <c r="B30" s="549">
        <v>2.8</v>
      </c>
      <c r="C30" s="549">
        <v>3.2</v>
      </c>
      <c r="D30" s="549">
        <v>14.3</v>
      </c>
      <c r="E30" s="502">
        <v>3938</v>
      </c>
      <c r="F30" s="652">
        <v>3588</v>
      </c>
      <c r="G30" s="470">
        <v>-8.9</v>
      </c>
      <c r="H30" s="468">
        <v>11</v>
      </c>
      <c r="I30" s="468">
        <v>11.5</v>
      </c>
      <c r="J30" s="468">
        <v>4.5</v>
      </c>
    </row>
    <row r="31" spans="1:15" ht="15" customHeight="1" x14ac:dyDescent="0.2">
      <c r="A31" s="474" t="s">
        <v>102</v>
      </c>
      <c r="B31" s="475">
        <v>159.19999999999999</v>
      </c>
      <c r="C31" s="475">
        <v>173.5</v>
      </c>
      <c r="D31" s="475">
        <v>9</v>
      </c>
      <c r="E31" s="476">
        <v>2676</v>
      </c>
      <c r="F31" s="476">
        <v>2745</v>
      </c>
      <c r="G31" s="475">
        <v>2.6</v>
      </c>
      <c r="H31" s="475">
        <v>426</v>
      </c>
      <c r="I31" s="475">
        <v>476.2</v>
      </c>
      <c r="J31" s="475">
        <v>11.8</v>
      </c>
    </row>
    <row r="32" spans="1:15" ht="15" customHeight="1" x14ac:dyDescent="0.2">
      <c r="A32" s="501" t="s">
        <v>103</v>
      </c>
      <c r="B32" s="549">
        <v>73.2</v>
      </c>
      <c r="C32" s="549">
        <v>87.5</v>
      </c>
      <c r="D32" s="549">
        <v>19.600000000000001</v>
      </c>
      <c r="E32" s="502">
        <v>2342</v>
      </c>
      <c r="F32" s="652">
        <v>2414</v>
      </c>
      <c r="G32" s="470">
        <v>3.1</v>
      </c>
      <c r="H32" s="468">
        <v>171.4</v>
      </c>
      <c r="I32" s="468">
        <v>211.2</v>
      </c>
      <c r="J32" s="468">
        <v>23.2</v>
      </c>
      <c r="L32" s="403"/>
      <c r="M32" s="403"/>
      <c r="N32" s="403"/>
      <c r="O32" s="403"/>
    </row>
    <row r="33" spans="1:14" ht="15" hidden="1" customHeight="1" x14ac:dyDescent="0.2">
      <c r="A33" s="501" t="s">
        <v>104</v>
      </c>
      <c r="B33" s="549">
        <v>0</v>
      </c>
      <c r="C33" s="549">
        <v>0</v>
      </c>
      <c r="D33" s="549"/>
      <c r="E33" s="502">
        <v>0</v>
      </c>
      <c r="F33" s="652">
        <v>0</v>
      </c>
      <c r="G33" s="470">
        <v>0</v>
      </c>
      <c r="H33" s="468">
        <v>0</v>
      </c>
      <c r="I33" s="468">
        <v>0</v>
      </c>
      <c r="J33" s="468">
        <v>0</v>
      </c>
    </row>
    <row r="34" spans="1:14" ht="15" hidden="1" customHeight="1" x14ac:dyDescent="0.2">
      <c r="A34" s="501" t="s">
        <v>105</v>
      </c>
      <c r="B34" s="549">
        <v>0</v>
      </c>
      <c r="C34" s="549">
        <v>0</v>
      </c>
      <c r="D34" s="549"/>
      <c r="E34" s="502">
        <v>0</v>
      </c>
      <c r="F34" s="652">
        <v>0</v>
      </c>
      <c r="G34" s="470">
        <v>0</v>
      </c>
      <c r="H34" s="468">
        <v>0</v>
      </c>
      <c r="I34" s="468">
        <v>0</v>
      </c>
      <c r="J34" s="468">
        <v>0</v>
      </c>
    </row>
    <row r="35" spans="1:14" ht="15" customHeight="1" x14ac:dyDescent="0.2">
      <c r="A35" s="501" t="s">
        <v>106</v>
      </c>
      <c r="B35" s="549">
        <v>86</v>
      </c>
      <c r="C35" s="549">
        <v>86</v>
      </c>
      <c r="D35" s="549">
        <v>0</v>
      </c>
      <c r="E35" s="502">
        <v>2960</v>
      </c>
      <c r="F35" s="652">
        <v>3081</v>
      </c>
      <c r="G35" s="470">
        <v>4.0999999999999996</v>
      </c>
      <c r="H35" s="468">
        <v>254.6</v>
      </c>
      <c r="I35" s="468">
        <v>265</v>
      </c>
      <c r="J35" s="468">
        <v>4.0999999999999996</v>
      </c>
    </row>
    <row r="36" spans="1:14" ht="15" customHeight="1" x14ac:dyDescent="0.2">
      <c r="A36" s="474" t="s">
        <v>107</v>
      </c>
      <c r="B36" s="475">
        <v>2481.1999999999998</v>
      </c>
      <c r="C36" s="475">
        <v>2554.1</v>
      </c>
      <c r="D36" s="475">
        <v>2.9</v>
      </c>
      <c r="E36" s="476">
        <v>2835</v>
      </c>
      <c r="F36" s="476">
        <v>2883</v>
      </c>
      <c r="G36" s="475">
        <v>1.7</v>
      </c>
      <c r="H36" s="475">
        <v>7035.2</v>
      </c>
      <c r="I36" s="475">
        <v>7362.6</v>
      </c>
      <c r="J36" s="475">
        <v>4.7</v>
      </c>
      <c r="K36" s="349"/>
    </row>
    <row r="37" spans="1:14" ht="15" customHeight="1" x14ac:dyDescent="0.2">
      <c r="A37" s="501" t="s">
        <v>108</v>
      </c>
      <c r="B37" s="549">
        <v>1215.2</v>
      </c>
      <c r="C37" s="549">
        <v>1175.0999999999999</v>
      </c>
      <c r="D37" s="549">
        <v>-3.3</v>
      </c>
      <c r="E37" s="502">
        <v>2638</v>
      </c>
      <c r="F37" s="652">
        <v>2807</v>
      </c>
      <c r="G37" s="470">
        <v>6.4</v>
      </c>
      <c r="H37" s="468">
        <v>3205.7</v>
      </c>
      <c r="I37" s="468">
        <v>3298.5</v>
      </c>
      <c r="J37" s="468">
        <v>2.9</v>
      </c>
      <c r="K37" s="353"/>
      <c r="L37" s="407"/>
      <c r="M37" s="408"/>
      <c r="N37" s="408"/>
    </row>
    <row r="38" spans="1:14" ht="15" customHeight="1" x14ac:dyDescent="0.2">
      <c r="A38" s="501" t="s">
        <v>109</v>
      </c>
      <c r="B38" s="549">
        <v>101.4</v>
      </c>
      <c r="C38" s="549">
        <v>101.4</v>
      </c>
      <c r="D38" s="549">
        <v>0</v>
      </c>
      <c r="E38" s="502">
        <v>3333</v>
      </c>
      <c r="F38" s="652">
        <v>3037</v>
      </c>
      <c r="G38" s="470">
        <v>-8.9</v>
      </c>
      <c r="H38" s="468">
        <v>338</v>
      </c>
      <c r="I38" s="468">
        <v>308</v>
      </c>
      <c r="J38" s="468">
        <v>-8.9</v>
      </c>
      <c r="K38" s="353"/>
    </row>
    <row r="39" spans="1:14" ht="15" customHeight="1" x14ac:dyDescent="0.2">
      <c r="A39" s="501" t="s">
        <v>110</v>
      </c>
      <c r="B39" s="549">
        <v>1164.5999999999999</v>
      </c>
      <c r="C39" s="549">
        <v>1277.5999999999999</v>
      </c>
      <c r="D39" s="549">
        <v>9.6999999999999993</v>
      </c>
      <c r="E39" s="502">
        <v>2998</v>
      </c>
      <c r="F39" s="652">
        <v>2940</v>
      </c>
      <c r="G39" s="470">
        <v>-1.9</v>
      </c>
      <c r="H39" s="468">
        <v>3491.5</v>
      </c>
      <c r="I39" s="468">
        <v>3756.1</v>
      </c>
      <c r="J39" s="468">
        <v>7.6</v>
      </c>
      <c r="K39" s="353"/>
    </row>
    <row r="40" spans="1:14" ht="15" customHeight="1" x14ac:dyDescent="0.2">
      <c r="A40" s="474" t="s">
        <v>111</v>
      </c>
      <c r="B40" s="475">
        <v>6.1</v>
      </c>
      <c r="C40" s="475">
        <v>6.1</v>
      </c>
      <c r="D40" s="475">
        <v>0</v>
      </c>
      <c r="E40" s="476">
        <v>5700</v>
      </c>
      <c r="F40" s="476">
        <v>5700</v>
      </c>
      <c r="G40" s="475">
        <v>0</v>
      </c>
      <c r="H40" s="475">
        <v>34.770000000000003</v>
      </c>
      <c r="I40" s="475">
        <v>34.770000000000003</v>
      </c>
      <c r="J40" s="475">
        <v>0</v>
      </c>
    </row>
    <row r="41" spans="1:14" ht="15" customHeight="1" x14ac:dyDescent="0.2">
      <c r="A41" s="533" t="s">
        <v>112</v>
      </c>
      <c r="B41" s="540">
        <v>2733.2</v>
      </c>
      <c r="C41" s="540">
        <v>2815.7999999999997</v>
      </c>
      <c r="D41" s="540">
        <v>3</v>
      </c>
      <c r="E41" s="541">
        <v>2797</v>
      </c>
      <c r="F41" s="541">
        <v>2875</v>
      </c>
      <c r="G41" s="540">
        <v>2.8</v>
      </c>
      <c r="H41" s="540">
        <v>7644.5999999999995</v>
      </c>
      <c r="I41" s="540">
        <v>8095.8</v>
      </c>
      <c r="J41" s="540">
        <v>5.9</v>
      </c>
    </row>
    <row r="42" spans="1:14" ht="15.6" customHeight="1" x14ac:dyDescent="0.2">
      <c r="A42" s="537" t="s">
        <v>58</v>
      </c>
      <c r="B42" s="538">
        <v>2739.2999999999997</v>
      </c>
      <c r="C42" s="538">
        <v>2821.8999999999996</v>
      </c>
      <c r="D42" s="538">
        <v>3</v>
      </c>
      <c r="E42" s="539">
        <v>2803</v>
      </c>
      <c r="F42" s="539">
        <v>2881</v>
      </c>
      <c r="G42" s="538">
        <v>2.8</v>
      </c>
      <c r="H42" s="538">
        <v>7679.37</v>
      </c>
      <c r="I42" s="538">
        <v>8130.5700000000006</v>
      </c>
      <c r="J42" s="538">
        <v>5.9</v>
      </c>
    </row>
    <row r="43" spans="1:14" ht="15.6" customHeight="1" x14ac:dyDescent="0.2">
      <c r="A43" s="135" t="s">
        <v>5</v>
      </c>
    </row>
    <row r="44" spans="1:14" ht="15.6" customHeight="1" x14ac:dyDescent="0.2">
      <c r="A44" s="135" t="s">
        <v>6</v>
      </c>
    </row>
    <row r="45" spans="1:14" ht="15" customHeight="1" x14ac:dyDescent="0.2"/>
    <row r="46" spans="1:14" ht="15" customHeight="1" x14ac:dyDescent="0.2"/>
    <row r="47" spans="1:14" ht="15" customHeight="1" x14ac:dyDescent="0.2"/>
    <row r="48" spans="1:14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78750000000000009" right="0.78750000000000009" top="0.98402800000000012" bottom="0.98402800000000012" header="0.5" footer="0.5"/>
  <pageSetup paperSize="9" orientation="portrait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5"/>
  <sheetViews>
    <sheetView zoomScaleNormal="100" workbookViewId="0">
      <selection sqref="A1:J44"/>
    </sheetView>
  </sheetViews>
  <sheetFormatPr defaultColWidth="11.42578125" defaultRowHeight="12" customHeight="1" x14ac:dyDescent="0.2"/>
  <cols>
    <col min="1" max="1" width="19.140625" style="135" customWidth="1"/>
    <col min="2" max="3" width="11.28515625" style="135" customWidth="1"/>
    <col min="4" max="4" width="7.85546875" style="135" customWidth="1"/>
    <col min="5" max="6" width="11.28515625" style="135" customWidth="1"/>
    <col min="7" max="7" width="7.85546875" style="135" customWidth="1"/>
    <col min="8" max="9" width="11.28515625" style="135" customWidth="1"/>
    <col min="10" max="10" width="7.85546875" style="135" customWidth="1"/>
    <col min="11" max="11" width="5.7109375" style="135" customWidth="1"/>
    <col min="12" max="12" width="7.42578125" style="135" customWidth="1"/>
    <col min="13" max="257" width="11.42578125" style="135" customWidth="1"/>
  </cols>
  <sheetData>
    <row r="1" spans="1:10" ht="39" customHeight="1" x14ac:dyDescent="0.2">
      <c r="A1" s="739"/>
      <c r="B1" s="739"/>
      <c r="C1" s="739"/>
      <c r="D1" s="739"/>
      <c r="E1" s="739"/>
      <c r="F1" s="739"/>
      <c r="G1" s="739"/>
      <c r="H1" s="739"/>
      <c r="I1" s="739"/>
      <c r="J1" s="739"/>
    </row>
    <row r="2" spans="1:10" ht="15.6" customHeight="1" x14ac:dyDescent="0.2">
      <c r="A2" s="739"/>
      <c r="B2" s="739"/>
      <c r="C2" s="739"/>
      <c r="D2" s="739"/>
      <c r="E2" s="739"/>
      <c r="F2" s="739"/>
      <c r="G2" s="739"/>
      <c r="H2" s="739"/>
      <c r="I2" s="739"/>
      <c r="J2" s="739"/>
    </row>
    <row r="3" spans="1:10" ht="15.6" customHeight="1" x14ac:dyDescent="0.2">
      <c r="A3" s="739"/>
      <c r="B3" s="739"/>
      <c r="C3" s="739"/>
      <c r="D3" s="739"/>
      <c r="E3" s="739"/>
      <c r="F3" s="739"/>
      <c r="G3" s="739"/>
      <c r="H3" s="739"/>
      <c r="I3" s="739"/>
      <c r="J3" s="739"/>
    </row>
    <row r="4" spans="1:10" ht="15.6" customHeight="1" x14ac:dyDescent="0.2">
      <c r="A4" s="691"/>
      <c r="B4" s="691"/>
      <c r="C4" s="691"/>
      <c r="D4" s="691"/>
      <c r="E4" s="691"/>
      <c r="F4" s="691"/>
      <c r="G4" s="691"/>
      <c r="H4" s="691"/>
      <c r="I4" s="691"/>
      <c r="J4" s="691"/>
    </row>
    <row r="5" spans="1:10" ht="20.100000000000001" customHeight="1" x14ac:dyDescent="0.2">
      <c r="A5" s="737" t="s">
        <v>65</v>
      </c>
      <c r="B5" s="738" t="s">
        <v>66</v>
      </c>
      <c r="C5" s="738"/>
      <c r="D5" s="738"/>
      <c r="E5" s="737" t="s">
        <v>67</v>
      </c>
      <c r="F5" s="737"/>
      <c r="G5" s="737"/>
      <c r="H5" s="738" t="s">
        <v>68</v>
      </c>
      <c r="I5" s="738"/>
      <c r="J5" s="738"/>
    </row>
    <row r="6" spans="1:10" ht="20.100000000000001" customHeight="1" x14ac:dyDescent="0.2">
      <c r="A6" s="737"/>
      <c r="B6" s="329" t="s">
        <v>7</v>
      </c>
      <c r="C6" s="329" t="s">
        <v>8</v>
      </c>
      <c r="D6" s="329" t="s">
        <v>69</v>
      </c>
      <c r="E6" s="329" t="s">
        <v>7</v>
      </c>
      <c r="F6" s="329" t="s">
        <v>8</v>
      </c>
      <c r="G6" s="329" t="s">
        <v>69</v>
      </c>
      <c r="H6" s="329" t="s">
        <v>7</v>
      </c>
      <c r="I6" s="329" t="s">
        <v>8</v>
      </c>
      <c r="J6" s="329" t="s">
        <v>69</v>
      </c>
    </row>
    <row r="7" spans="1:10" ht="19.5" customHeight="1" x14ac:dyDescent="0.2">
      <c r="A7" s="737"/>
      <c r="B7" s="347" t="s">
        <v>70</v>
      </c>
      <c r="C7" s="347" t="s">
        <v>71</v>
      </c>
      <c r="D7" s="347" t="s">
        <v>72</v>
      </c>
      <c r="E7" s="347" t="s">
        <v>73</v>
      </c>
      <c r="F7" s="347" t="s">
        <v>74</v>
      </c>
      <c r="G7" s="347" t="s">
        <v>75</v>
      </c>
      <c r="H7" s="347" t="s">
        <v>76</v>
      </c>
      <c r="I7" s="347" t="s">
        <v>77</v>
      </c>
      <c r="J7" s="347" t="s">
        <v>78</v>
      </c>
    </row>
    <row r="8" spans="1:10" ht="15" hidden="1" customHeight="1" x14ac:dyDescent="0.2">
      <c r="A8" s="139" t="s">
        <v>79</v>
      </c>
      <c r="B8" s="140">
        <v>0</v>
      </c>
      <c r="C8" s="140">
        <v>0</v>
      </c>
      <c r="D8" s="140">
        <v>0</v>
      </c>
      <c r="E8" s="141">
        <v>0</v>
      </c>
      <c r="F8" s="141">
        <v>0</v>
      </c>
      <c r="G8" s="140">
        <v>0</v>
      </c>
      <c r="H8" s="140">
        <v>0</v>
      </c>
      <c r="I8" s="140">
        <v>0</v>
      </c>
      <c r="J8" s="140">
        <v>0</v>
      </c>
    </row>
    <row r="9" spans="1:10" ht="15" hidden="1" customHeight="1" x14ac:dyDescent="0.2">
      <c r="A9" s="256" t="s">
        <v>80</v>
      </c>
      <c r="B9" s="354">
        <v>0</v>
      </c>
      <c r="C9" s="354">
        <v>0</v>
      </c>
      <c r="D9" s="354">
        <v>0</v>
      </c>
      <c r="E9" s="355">
        <v>0</v>
      </c>
      <c r="F9" s="355">
        <v>0</v>
      </c>
      <c r="G9" s="356">
        <v>0</v>
      </c>
      <c r="H9" s="354">
        <v>0</v>
      </c>
      <c r="I9" s="354">
        <v>0</v>
      </c>
      <c r="J9" s="354">
        <v>0</v>
      </c>
    </row>
    <row r="10" spans="1:10" ht="15" hidden="1" customHeight="1" x14ac:dyDescent="0.2">
      <c r="A10" s="256" t="s">
        <v>81</v>
      </c>
      <c r="B10" s="354">
        <v>0</v>
      </c>
      <c r="C10" s="354">
        <v>0</v>
      </c>
      <c r="D10" s="354">
        <v>0</v>
      </c>
      <c r="E10" s="355">
        <v>0</v>
      </c>
      <c r="F10" s="355">
        <v>0</v>
      </c>
      <c r="G10" s="356">
        <v>0</v>
      </c>
      <c r="H10" s="354">
        <v>0</v>
      </c>
      <c r="I10" s="354">
        <v>0</v>
      </c>
      <c r="J10" s="354">
        <v>0</v>
      </c>
    </row>
    <row r="11" spans="1:10" ht="15" hidden="1" customHeight="1" x14ac:dyDescent="0.2">
      <c r="A11" s="256" t="s">
        <v>82</v>
      </c>
      <c r="B11" s="354">
        <v>0</v>
      </c>
      <c r="C11" s="354">
        <v>0</v>
      </c>
      <c r="D11" s="354">
        <v>0</v>
      </c>
      <c r="E11" s="355">
        <v>0</v>
      </c>
      <c r="F11" s="355">
        <v>0</v>
      </c>
      <c r="G11" s="356">
        <v>0</v>
      </c>
      <c r="H11" s="354">
        <v>0</v>
      </c>
      <c r="I11" s="354">
        <v>0</v>
      </c>
      <c r="J11" s="354">
        <v>0</v>
      </c>
    </row>
    <row r="12" spans="1:10" ht="15" hidden="1" customHeight="1" x14ac:dyDescent="0.2">
      <c r="A12" s="256" t="s">
        <v>83</v>
      </c>
      <c r="B12" s="354">
        <v>0</v>
      </c>
      <c r="C12" s="354">
        <v>0</v>
      </c>
      <c r="D12" s="354">
        <v>0</v>
      </c>
      <c r="E12" s="355">
        <v>0</v>
      </c>
      <c r="F12" s="355">
        <v>0</v>
      </c>
      <c r="G12" s="356">
        <v>0</v>
      </c>
      <c r="H12" s="354">
        <v>0</v>
      </c>
      <c r="I12" s="354">
        <v>0</v>
      </c>
      <c r="J12" s="354">
        <v>0</v>
      </c>
    </row>
    <row r="13" spans="1:10" ht="15" hidden="1" customHeight="1" x14ac:dyDescent="0.2">
      <c r="A13" s="256" t="s">
        <v>84</v>
      </c>
      <c r="B13" s="354">
        <v>0</v>
      </c>
      <c r="C13" s="354">
        <v>0</v>
      </c>
      <c r="D13" s="354">
        <v>0</v>
      </c>
      <c r="E13" s="355">
        <v>0</v>
      </c>
      <c r="F13" s="355">
        <v>0</v>
      </c>
      <c r="G13" s="356">
        <v>0</v>
      </c>
      <c r="H13" s="354">
        <v>0</v>
      </c>
      <c r="I13" s="354">
        <v>0</v>
      </c>
      <c r="J13" s="354">
        <v>0</v>
      </c>
    </row>
    <row r="14" spans="1:10" ht="15" hidden="1" customHeight="1" x14ac:dyDescent="0.2">
      <c r="A14" s="256" t="s">
        <v>85</v>
      </c>
      <c r="B14" s="354">
        <v>0</v>
      </c>
      <c r="C14" s="354">
        <v>0</v>
      </c>
      <c r="D14" s="354">
        <v>0</v>
      </c>
      <c r="E14" s="355">
        <v>0</v>
      </c>
      <c r="F14" s="355">
        <v>0</v>
      </c>
      <c r="G14" s="356">
        <v>0</v>
      </c>
      <c r="H14" s="354">
        <v>0</v>
      </c>
      <c r="I14" s="354">
        <v>0</v>
      </c>
      <c r="J14" s="354">
        <v>0</v>
      </c>
    </row>
    <row r="15" spans="1:10" ht="15" hidden="1" customHeight="1" x14ac:dyDescent="0.2">
      <c r="A15" s="256" t="s">
        <v>86</v>
      </c>
      <c r="B15" s="354">
        <v>0</v>
      </c>
      <c r="C15" s="354">
        <v>0</v>
      </c>
      <c r="D15" s="354">
        <v>0</v>
      </c>
      <c r="E15" s="208">
        <v>0</v>
      </c>
      <c r="F15" s="208">
        <v>0</v>
      </c>
      <c r="G15" s="356">
        <v>0</v>
      </c>
      <c r="H15" s="354">
        <v>0</v>
      </c>
      <c r="I15" s="354">
        <v>0</v>
      </c>
      <c r="J15" s="354">
        <v>0</v>
      </c>
    </row>
    <row r="16" spans="1:10" ht="15" hidden="1" customHeight="1" x14ac:dyDescent="0.2">
      <c r="A16" s="207" t="s">
        <v>87</v>
      </c>
      <c r="B16" s="69">
        <v>0</v>
      </c>
      <c r="C16" s="69">
        <v>0</v>
      </c>
      <c r="D16" s="69">
        <v>0</v>
      </c>
      <c r="E16" s="208">
        <v>0</v>
      </c>
      <c r="F16" s="208">
        <v>0</v>
      </c>
      <c r="G16" s="69">
        <v>0</v>
      </c>
      <c r="H16" s="69">
        <v>0</v>
      </c>
      <c r="I16" s="69">
        <v>0</v>
      </c>
      <c r="J16" s="69">
        <v>0</v>
      </c>
    </row>
    <row r="17" spans="1:12" ht="15" hidden="1" customHeight="1" x14ac:dyDescent="0.2">
      <c r="A17" s="256" t="s">
        <v>88</v>
      </c>
      <c r="B17" s="354">
        <v>0</v>
      </c>
      <c r="C17" s="354">
        <v>0</v>
      </c>
      <c r="D17" s="354">
        <v>0</v>
      </c>
      <c r="E17" s="355">
        <v>0</v>
      </c>
      <c r="F17" s="355">
        <v>0</v>
      </c>
      <c r="G17" s="356">
        <v>0</v>
      </c>
      <c r="H17" s="354">
        <v>0</v>
      </c>
      <c r="I17" s="354">
        <v>0</v>
      </c>
      <c r="J17" s="354">
        <v>0</v>
      </c>
    </row>
    <row r="18" spans="1:12" ht="15" hidden="1" customHeight="1" x14ac:dyDescent="0.2">
      <c r="A18" s="256" t="s">
        <v>89</v>
      </c>
      <c r="B18" s="354">
        <v>0</v>
      </c>
      <c r="C18" s="354">
        <v>0</v>
      </c>
      <c r="D18" s="354">
        <v>0</v>
      </c>
      <c r="E18" s="355">
        <v>0</v>
      </c>
      <c r="F18" s="355">
        <v>0</v>
      </c>
      <c r="G18" s="356">
        <v>0</v>
      </c>
      <c r="H18" s="354">
        <v>0</v>
      </c>
      <c r="I18" s="354">
        <v>0</v>
      </c>
      <c r="J18" s="354">
        <v>0</v>
      </c>
    </row>
    <row r="19" spans="1:12" ht="15" hidden="1" customHeight="1" x14ac:dyDescent="0.2">
      <c r="A19" s="256" t="s">
        <v>90</v>
      </c>
      <c r="B19" s="354">
        <v>0</v>
      </c>
      <c r="C19" s="354">
        <v>0</v>
      </c>
      <c r="D19" s="354">
        <v>0</v>
      </c>
      <c r="E19" s="355">
        <v>0</v>
      </c>
      <c r="F19" s="355">
        <v>0</v>
      </c>
      <c r="G19" s="356">
        <v>0</v>
      </c>
      <c r="H19" s="354">
        <v>0</v>
      </c>
      <c r="I19" s="354">
        <v>0</v>
      </c>
      <c r="J19" s="354">
        <v>0</v>
      </c>
    </row>
    <row r="20" spans="1:12" ht="15" hidden="1" customHeight="1" x14ac:dyDescent="0.2">
      <c r="A20" s="256" t="s">
        <v>91</v>
      </c>
      <c r="B20" s="354">
        <v>0</v>
      </c>
      <c r="C20" s="354">
        <v>0</v>
      </c>
      <c r="D20" s="354">
        <v>0</v>
      </c>
      <c r="E20" s="355">
        <v>0</v>
      </c>
      <c r="F20" s="355">
        <v>0</v>
      </c>
      <c r="G20" s="356">
        <v>0</v>
      </c>
      <c r="H20" s="354">
        <v>0</v>
      </c>
      <c r="I20" s="354">
        <v>0</v>
      </c>
      <c r="J20" s="354">
        <v>0</v>
      </c>
    </row>
    <row r="21" spans="1:12" ht="15" hidden="1" customHeight="1" x14ac:dyDescent="0.2">
      <c r="A21" s="256" t="s">
        <v>92</v>
      </c>
      <c r="B21" s="354">
        <v>0</v>
      </c>
      <c r="C21" s="354">
        <v>0</v>
      </c>
      <c r="D21" s="354">
        <v>0</v>
      </c>
      <c r="E21" s="355">
        <v>0</v>
      </c>
      <c r="F21" s="355">
        <v>0</v>
      </c>
      <c r="G21" s="356">
        <v>0</v>
      </c>
      <c r="H21" s="354">
        <v>0</v>
      </c>
      <c r="I21" s="354">
        <v>0</v>
      </c>
      <c r="J21" s="354">
        <v>0</v>
      </c>
    </row>
    <row r="22" spans="1:12" ht="15" hidden="1" customHeight="1" x14ac:dyDescent="0.2">
      <c r="A22" s="256" t="s">
        <v>93</v>
      </c>
      <c r="B22" s="354">
        <v>0</v>
      </c>
      <c r="C22" s="354">
        <v>0</v>
      </c>
      <c r="D22" s="354">
        <v>0</v>
      </c>
      <c r="E22" s="355">
        <v>0</v>
      </c>
      <c r="F22" s="355">
        <v>0</v>
      </c>
      <c r="G22" s="356">
        <v>0</v>
      </c>
      <c r="H22" s="354">
        <v>0</v>
      </c>
      <c r="I22" s="354">
        <v>0</v>
      </c>
      <c r="J22" s="354">
        <v>0</v>
      </c>
    </row>
    <row r="23" spans="1:12" ht="15" hidden="1" customHeight="1" x14ac:dyDescent="0.2">
      <c r="A23" s="256" t="s">
        <v>94</v>
      </c>
      <c r="B23" s="354">
        <v>0</v>
      </c>
      <c r="C23" s="354">
        <v>0</v>
      </c>
      <c r="D23" s="354">
        <v>0</v>
      </c>
      <c r="E23" s="355">
        <v>0</v>
      </c>
      <c r="F23" s="355">
        <v>0</v>
      </c>
      <c r="G23" s="356">
        <v>0</v>
      </c>
      <c r="H23" s="354">
        <v>0</v>
      </c>
      <c r="I23" s="354">
        <v>0</v>
      </c>
      <c r="J23" s="354">
        <v>0</v>
      </c>
    </row>
    <row r="24" spans="1:12" ht="15" hidden="1" customHeight="1" x14ac:dyDescent="0.2">
      <c r="A24" s="256" t="s">
        <v>95</v>
      </c>
      <c r="B24" s="354">
        <v>0</v>
      </c>
      <c r="C24" s="354">
        <v>0</v>
      </c>
      <c r="D24" s="354">
        <v>0</v>
      </c>
      <c r="E24" s="355">
        <v>0</v>
      </c>
      <c r="F24" s="355">
        <v>0</v>
      </c>
      <c r="G24" s="356">
        <v>0</v>
      </c>
      <c r="H24" s="354">
        <v>0</v>
      </c>
      <c r="I24" s="354">
        <v>0</v>
      </c>
      <c r="J24" s="354">
        <v>0</v>
      </c>
    </row>
    <row r="25" spans="1:12" ht="15" hidden="1" customHeight="1" x14ac:dyDescent="0.2">
      <c r="A25" s="256" t="s">
        <v>96</v>
      </c>
      <c r="B25" s="354">
        <v>0</v>
      </c>
      <c r="C25" s="354">
        <v>0</v>
      </c>
      <c r="D25" s="354">
        <v>0</v>
      </c>
      <c r="E25" s="355">
        <v>0</v>
      </c>
      <c r="F25" s="355">
        <v>0</v>
      </c>
      <c r="G25" s="356">
        <v>0</v>
      </c>
      <c r="H25" s="354">
        <v>0</v>
      </c>
      <c r="I25" s="354">
        <v>0</v>
      </c>
      <c r="J25" s="354">
        <v>0</v>
      </c>
    </row>
    <row r="26" spans="1:12" ht="15" hidden="1" customHeight="1" x14ac:dyDescent="0.2">
      <c r="A26" s="207" t="s">
        <v>97</v>
      </c>
      <c r="B26" s="69">
        <v>0</v>
      </c>
      <c r="C26" s="69">
        <v>0</v>
      </c>
      <c r="D26" s="69">
        <v>0</v>
      </c>
      <c r="E26" s="208">
        <v>0</v>
      </c>
      <c r="F26" s="208">
        <v>0</v>
      </c>
      <c r="G26" s="69">
        <v>0</v>
      </c>
      <c r="H26" s="69">
        <v>0</v>
      </c>
      <c r="I26" s="69">
        <v>0</v>
      </c>
      <c r="J26" s="69">
        <v>0</v>
      </c>
    </row>
    <row r="27" spans="1:12" ht="15" hidden="1" customHeight="1" x14ac:dyDescent="0.2">
      <c r="A27" s="256" t="s">
        <v>98</v>
      </c>
      <c r="B27" s="354">
        <v>0</v>
      </c>
      <c r="C27" s="354">
        <v>0</v>
      </c>
      <c r="D27" s="354">
        <v>0</v>
      </c>
      <c r="E27" s="355">
        <v>0</v>
      </c>
      <c r="F27" s="355">
        <v>0</v>
      </c>
      <c r="G27" s="356">
        <v>0</v>
      </c>
      <c r="H27" s="354">
        <v>0</v>
      </c>
      <c r="I27" s="354">
        <v>0</v>
      </c>
      <c r="J27" s="354">
        <v>0</v>
      </c>
    </row>
    <row r="28" spans="1:12" ht="15" hidden="1" customHeight="1" x14ac:dyDescent="0.2">
      <c r="A28" s="256" t="s">
        <v>99</v>
      </c>
      <c r="B28" s="354">
        <v>0</v>
      </c>
      <c r="C28" s="354">
        <v>0</v>
      </c>
      <c r="D28" s="354">
        <v>0</v>
      </c>
      <c r="E28" s="355">
        <v>0</v>
      </c>
      <c r="F28" s="355">
        <v>0</v>
      </c>
      <c r="G28" s="356">
        <v>0</v>
      </c>
      <c r="H28" s="354">
        <v>0</v>
      </c>
      <c r="I28" s="354">
        <v>0</v>
      </c>
      <c r="J28" s="354">
        <v>0</v>
      </c>
    </row>
    <row r="29" spans="1:12" ht="15" hidden="1" customHeight="1" x14ac:dyDescent="0.2">
      <c r="A29" s="256" t="s">
        <v>100</v>
      </c>
      <c r="B29" s="354">
        <v>0</v>
      </c>
      <c r="C29" s="354">
        <v>0</v>
      </c>
      <c r="D29" s="354">
        <v>0</v>
      </c>
      <c r="E29" s="355">
        <v>0</v>
      </c>
      <c r="F29" s="355">
        <v>0</v>
      </c>
      <c r="G29" s="356">
        <v>0</v>
      </c>
      <c r="H29" s="354">
        <v>0</v>
      </c>
      <c r="I29" s="354">
        <v>0</v>
      </c>
      <c r="J29" s="354">
        <v>0</v>
      </c>
    </row>
    <row r="30" spans="1:12" ht="15" hidden="1" customHeight="1" x14ac:dyDescent="0.2">
      <c r="A30" s="260" t="s">
        <v>101</v>
      </c>
      <c r="B30" s="357">
        <v>0</v>
      </c>
      <c r="C30" s="357">
        <v>0</v>
      </c>
      <c r="D30" s="357">
        <v>0</v>
      </c>
      <c r="E30" s="358">
        <v>0</v>
      </c>
      <c r="F30" s="358">
        <v>0</v>
      </c>
      <c r="G30" s="359">
        <v>0</v>
      </c>
      <c r="H30" s="357">
        <v>0</v>
      </c>
      <c r="I30" s="357">
        <v>0</v>
      </c>
      <c r="J30" s="357">
        <v>0</v>
      </c>
    </row>
    <row r="31" spans="1:12" ht="15" customHeight="1" x14ac:dyDescent="0.2">
      <c r="A31" s="474" t="s">
        <v>102</v>
      </c>
      <c r="B31" s="494">
        <v>3.6</v>
      </c>
      <c r="C31" s="494">
        <v>3.6</v>
      </c>
      <c r="D31" s="494">
        <v>0</v>
      </c>
      <c r="E31" s="495">
        <v>2694</v>
      </c>
      <c r="F31" s="495">
        <v>2889</v>
      </c>
      <c r="G31" s="494">
        <v>7.2</v>
      </c>
      <c r="H31" s="494">
        <v>9.6999999999999993</v>
      </c>
      <c r="I31" s="494">
        <v>10.4</v>
      </c>
      <c r="J31" s="494">
        <v>7.2</v>
      </c>
      <c r="L31" s="346"/>
    </row>
    <row r="32" spans="1:12" ht="15" hidden="1" customHeight="1" x14ac:dyDescent="0.2">
      <c r="A32" s="467" t="s">
        <v>103</v>
      </c>
      <c r="B32" s="500">
        <v>0</v>
      </c>
      <c r="C32" s="500">
        <v>0</v>
      </c>
      <c r="D32" s="500"/>
      <c r="E32" s="499">
        <v>0</v>
      </c>
      <c r="F32" s="499">
        <v>0</v>
      </c>
      <c r="G32" s="498">
        <v>0</v>
      </c>
      <c r="H32" s="500">
        <v>0</v>
      </c>
      <c r="I32" s="500">
        <v>0</v>
      </c>
      <c r="J32" s="500">
        <v>0</v>
      </c>
      <c r="L32" s="346"/>
    </row>
    <row r="33" spans="1:12" ht="15" hidden="1" customHeight="1" x14ac:dyDescent="0.2">
      <c r="A33" s="467" t="s">
        <v>104</v>
      </c>
      <c r="B33" s="500">
        <v>0</v>
      </c>
      <c r="C33" s="500">
        <v>0</v>
      </c>
      <c r="D33" s="500"/>
      <c r="E33" s="499">
        <v>0</v>
      </c>
      <c r="F33" s="499">
        <v>0</v>
      </c>
      <c r="G33" s="498">
        <v>0</v>
      </c>
      <c r="H33" s="500">
        <v>0</v>
      </c>
      <c r="I33" s="500">
        <v>0</v>
      </c>
      <c r="J33" s="500">
        <v>0</v>
      </c>
      <c r="L33" s="346"/>
    </row>
    <row r="34" spans="1:12" ht="15" hidden="1" customHeight="1" x14ac:dyDescent="0.2">
      <c r="A34" s="467" t="s">
        <v>105</v>
      </c>
      <c r="B34" s="500">
        <v>0</v>
      </c>
      <c r="C34" s="500">
        <v>0</v>
      </c>
      <c r="D34" s="500"/>
      <c r="E34" s="499">
        <v>0</v>
      </c>
      <c r="F34" s="499">
        <v>0</v>
      </c>
      <c r="G34" s="498">
        <v>0</v>
      </c>
      <c r="H34" s="500">
        <v>0</v>
      </c>
      <c r="I34" s="500">
        <v>0</v>
      </c>
      <c r="J34" s="500">
        <v>0</v>
      </c>
      <c r="L34" s="346"/>
    </row>
    <row r="35" spans="1:12" ht="15" customHeight="1" x14ac:dyDescent="0.2">
      <c r="A35" s="467" t="s">
        <v>106</v>
      </c>
      <c r="B35" s="500">
        <v>3.6</v>
      </c>
      <c r="C35" s="500">
        <v>3.6</v>
      </c>
      <c r="D35" s="500">
        <v>0</v>
      </c>
      <c r="E35" s="469">
        <v>2700</v>
      </c>
      <c r="F35" s="469">
        <v>2892</v>
      </c>
      <c r="G35" s="498">
        <v>7.1</v>
      </c>
      <c r="H35" s="500">
        <v>9.6999999999999993</v>
      </c>
      <c r="I35" s="500">
        <v>10.4</v>
      </c>
      <c r="J35" s="500">
        <v>7.2</v>
      </c>
      <c r="L35" s="346"/>
    </row>
    <row r="36" spans="1:12" ht="15" customHeight="1" x14ac:dyDescent="0.2">
      <c r="A36" s="474" t="s">
        <v>107</v>
      </c>
      <c r="B36" s="494">
        <v>11.5</v>
      </c>
      <c r="C36" s="494">
        <v>12.3</v>
      </c>
      <c r="D36" s="494">
        <v>7</v>
      </c>
      <c r="E36" s="495">
        <v>2896</v>
      </c>
      <c r="F36" s="495">
        <v>2943</v>
      </c>
      <c r="G36" s="494">
        <v>1.6</v>
      </c>
      <c r="H36" s="494">
        <v>33.299999999999997</v>
      </c>
      <c r="I36" s="494">
        <v>36.200000000000003</v>
      </c>
      <c r="J36" s="494">
        <v>8.6999999999999993</v>
      </c>
      <c r="L36" s="346"/>
    </row>
    <row r="37" spans="1:12" ht="15" customHeight="1" x14ac:dyDescent="0.2">
      <c r="A37" s="501" t="s">
        <v>108</v>
      </c>
      <c r="B37" s="500">
        <v>8.1</v>
      </c>
      <c r="C37" s="500">
        <v>8.9</v>
      </c>
      <c r="D37" s="500">
        <v>9.9</v>
      </c>
      <c r="E37" s="469">
        <v>2883</v>
      </c>
      <c r="F37" s="469">
        <v>2990</v>
      </c>
      <c r="G37" s="498">
        <v>3.7</v>
      </c>
      <c r="H37" s="500">
        <v>23.4</v>
      </c>
      <c r="I37" s="500">
        <v>26.6</v>
      </c>
      <c r="J37" s="500">
        <v>13.7</v>
      </c>
      <c r="L37" s="406"/>
    </row>
    <row r="38" spans="1:12" ht="15" hidden="1" customHeight="1" x14ac:dyDescent="0.2">
      <c r="A38" s="501" t="s">
        <v>109</v>
      </c>
      <c r="B38" s="500">
        <v>0</v>
      </c>
      <c r="C38" s="500">
        <v>0</v>
      </c>
      <c r="D38" s="500"/>
      <c r="E38" s="499">
        <v>0</v>
      </c>
      <c r="F38" s="499">
        <v>0</v>
      </c>
      <c r="G38" s="498">
        <v>0</v>
      </c>
      <c r="H38" s="500">
        <v>0</v>
      </c>
      <c r="I38" s="500">
        <v>0</v>
      </c>
      <c r="J38" s="500">
        <v>0</v>
      </c>
      <c r="L38" s="346"/>
    </row>
    <row r="39" spans="1:12" ht="15" customHeight="1" x14ac:dyDescent="0.2">
      <c r="A39" s="501" t="s">
        <v>110</v>
      </c>
      <c r="B39" s="500">
        <v>3.4</v>
      </c>
      <c r="C39" s="500">
        <v>3.4</v>
      </c>
      <c r="D39" s="500">
        <v>0</v>
      </c>
      <c r="E39" s="469">
        <v>2916</v>
      </c>
      <c r="F39" s="469">
        <v>2816</v>
      </c>
      <c r="G39" s="498">
        <v>-3.4</v>
      </c>
      <c r="H39" s="500">
        <v>9.9</v>
      </c>
      <c r="I39" s="500">
        <v>9.6</v>
      </c>
      <c r="J39" s="500">
        <v>-3</v>
      </c>
      <c r="L39" s="346"/>
    </row>
    <row r="40" spans="1:12" ht="15" hidden="1" customHeight="1" x14ac:dyDescent="0.2">
      <c r="A40" s="466" t="s">
        <v>111</v>
      </c>
      <c r="B40" s="529">
        <v>0</v>
      </c>
      <c r="C40" s="529">
        <v>0</v>
      </c>
      <c r="D40" s="529">
        <v>0</v>
      </c>
      <c r="E40" s="530">
        <v>0</v>
      </c>
      <c r="F40" s="530">
        <v>0</v>
      </c>
      <c r="G40" s="529">
        <v>0</v>
      </c>
      <c r="H40" s="529">
        <v>0</v>
      </c>
      <c r="I40" s="529">
        <v>0</v>
      </c>
      <c r="J40" s="529">
        <v>0</v>
      </c>
    </row>
    <row r="41" spans="1:12" ht="15" customHeight="1" x14ac:dyDescent="0.2">
      <c r="A41" s="533" t="s">
        <v>112</v>
      </c>
      <c r="B41" s="504">
        <v>15.1</v>
      </c>
      <c r="C41" s="504">
        <v>15.9</v>
      </c>
      <c r="D41" s="504">
        <v>5.3</v>
      </c>
      <c r="E41" s="505">
        <v>2848</v>
      </c>
      <c r="F41" s="505">
        <v>2931</v>
      </c>
      <c r="G41" s="504">
        <v>2.9</v>
      </c>
      <c r="H41" s="504">
        <v>43</v>
      </c>
      <c r="I41" s="504">
        <v>46.6</v>
      </c>
      <c r="J41" s="504">
        <v>8.4</v>
      </c>
    </row>
    <row r="42" spans="1:12" ht="15" customHeight="1" x14ac:dyDescent="0.2">
      <c r="A42" s="583" t="s">
        <v>58</v>
      </c>
      <c r="B42" s="509">
        <v>15.1</v>
      </c>
      <c r="C42" s="509">
        <v>15.9</v>
      </c>
      <c r="D42" s="509">
        <v>5.3</v>
      </c>
      <c r="E42" s="510">
        <v>2848</v>
      </c>
      <c r="F42" s="510">
        <v>2931</v>
      </c>
      <c r="G42" s="509">
        <v>2.9</v>
      </c>
      <c r="H42" s="509">
        <v>43</v>
      </c>
      <c r="I42" s="509">
        <v>46.6</v>
      </c>
      <c r="J42" s="509">
        <v>8.4</v>
      </c>
    </row>
    <row r="43" spans="1:12" ht="15.6" customHeight="1" x14ac:dyDescent="0.2">
      <c r="A43" s="135" t="s">
        <v>5</v>
      </c>
    </row>
    <row r="44" spans="1:12" ht="15.6" customHeight="1" x14ac:dyDescent="0.2">
      <c r="A44" s="135" t="s">
        <v>6</v>
      </c>
    </row>
    <row r="45" spans="1:12" ht="15" customHeight="1" x14ac:dyDescent="0.2"/>
    <row r="46" spans="1:12" ht="15" customHeight="1" x14ac:dyDescent="0.2"/>
    <row r="47" spans="1:12" ht="15" customHeight="1" x14ac:dyDescent="0.2">
      <c r="B47" s="66"/>
      <c r="C47" s="66"/>
      <c r="D47" s="66"/>
      <c r="E47" s="66"/>
      <c r="F47" s="66"/>
      <c r="G47" s="66"/>
      <c r="H47" s="66"/>
      <c r="I47" s="66"/>
      <c r="J47" s="66"/>
    </row>
    <row r="48" spans="1:12" ht="15" customHeight="1" x14ac:dyDescent="0.2">
      <c r="B48" s="66"/>
      <c r="C48" s="66"/>
      <c r="D48" s="66"/>
      <c r="E48" s="66"/>
      <c r="F48" s="66"/>
      <c r="G48" s="66"/>
      <c r="H48" s="66"/>
      <c r="I48" s="66"/>
      <c r="J48" s="66"/>
    </row>
    <row r="49" spans="2:10" ht="15" customHeight="1" x14ac:dyDescent="0.2">
      <c r="B49" s="66"/>
      <c r="C49" s="66"/>
      <c r="D49" s="66"/>
      <c r="E49" s="66"/>
      <c r="F49" s="66"/>
      <c r="G49" s="66"/>
      <c r="H49" s="66"/>
      <c r="I49" s="66"/>
      <c r="J49" s="66"/>
    </row>
    <row r="50" spans="2:10" ht="15" customHeight="1" x14ac:dyDescent="0.2">
      <c r="B50" s="66"/>
      <c r="C50" s="66"/>
      <c r="D50" s="66"/>
      <c r="E50" s="66"/>
      <c r="F50" s="66"/>
      <c r="G50" s="66"/>
      <c r="H50" s="66"/>
      <c r="I50" s="66"/>
      <c r="J50" s="66"/>
    </row>
    <row r="51" spans="2:10" ht="15" customHeight="1" x14ac:dyDescent="0.2">
      <c r="B51" s="66"/>
      <c r="C51" s="66"/>
      <c r="D51" s="66"/>
      <c r="E51" s="66"/>
      <c r="F51" s="66"/>
      <c r="G51" s="66"/>
      <c r="H51" s="66"/>
      <c r="I51" s="66"/>
      <c r="J51" s="66"/>
    </row>
    <row r="52" spans="2:10" ht="15" customHeight="1" x14ac:dyDescent="0.2">
      <c r="B52" s="66"/>
      <c r="C52" s="66"/>
      <c r="D52" s="66"/>
      <c r="E52" s="66"/>
      <c r="F52" s="66"/>
      <c r="G52" s="66"/>
      <c r="H52" s="66"/>
      <c r="I52" s="66"/>
      <c r="J52" s="66"/>
    </row>
    <row r="53" spans="2:10" ht="15" customHeight="1" x14ac:dyDescent="0.2"/>
    <row r="54" spans="2:10" ht="15" customHeight="1" x14ac:dyDescent="0.2"/>
    <row r="55" spans="2:10" ht="1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78750000000000009" right="0.78750000000000009" top="0.98402800000000012" bottom="0.98402800000000012" header="0.5" footer="0.5"/>
  <pageSetup paperSize="9" orientation="portrait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5"/>
  <sheetViews>
    <sheetView zoomScale="90" workbookViewId="0">
      <selection activeCell="D23" sqref="D23"/>
    </sheetView>
  </sheetViews>
  <sheetFormatPr defaultColWidth="11.42578125" defaultRowHeight="12" customHeight="1" x14ac:dyDescent="0.2"/>
  <cols>
    <col min="1" max="1" width="19.140625" style="135" customWidth="1"/>
    <col min="2" max="3" width="11.28515625" style="135" customWidth="1"/>
    <col min="4" max="4" width="7.42578125" style="135" customWidth="1"/>
    <col min="5" max="6" width="11.28515625" style="135" customWidth="1"/>
    <col min="7" max="7" width="7.42578125" style="135" customWidth="1"/>
    <col min="8" max="9" width="11.28515625" style="135" customWidth="1"/>
    <col min="10" max="10" width="7.42578125" style="135" customWidth="1"/>
    <col min="11" max="12" width="11.28515625" style="135" customWidth="1"/>
    <col min="13" max="14" width="7" style="135" customWidth="1"/>
    <col min="15" max="15" width="7.42578125" style="135" customWidth="1"/>
    <col min="16" max="257" width="11.42578125" style="135" customWidth="1"/>
  </cols>
  <sheetData>
    <row r="1" spans="1:15" ht="39" customHeight="1" x14ac:dyDescent="0.2">
      <c r="A1" s="691"/>
      <c r="B1" s="691"/>
      <c r="C1" s="691"/>
      <c r="D1" s="691"/>
      <c r="E1" s="691"/>
      <c r="F1" s="691"/>
      <c r="G1" s="691"/>
      <c r="H1" s="691"/>
      <c r="I1" s="691"/>
      <c r="J1" s="691"/>
      <c r="K1" s="337"/>
      <c r="L1" s="337"/>
    </row>
    <row r="2" spans="1:15" ht="15.6" customHeight="1" x14ac:dyDescent="0.2">
      <c r="A2" s="691"/>
      <c r="B2" s="691"/>
      <c r="C2" s="691"/>
      <c r="D2" s="691"/>
      <c r="E2" s="691"/>
      <c r="F2" s="691"/>
      <c r="G2" s="691"/>
      <c r="H2" s="691"/>
      <c r="I2" s="691"/>
      <c r="J2" s="691"/>
      <c r="K2" s="338"/>
      <c r="L2" s="338"/>
    </row>
    <row r="3" spans="1:15" ht="15.6" customHeight="1" x14ac:dyDescent="0.2">
      <c r="A3" s="691"/>
      <c r="B3" s="691"/>
      <c r="C3" s="691"/>
      <c r="D3" s="691"/>
      <c r="E3" s="691"/>
      <c r="F3" s="691"/>
      <c r="G3" s="691"/>
      <c r="H3" s="691"/>
      <c r="I3" s="691"/>
      <c r="J3" s="691"/>
      <c r="K3" s="338"/>
      <c r="L3" s="338"/>
    </row>
    <row r="4" spans="1:15" ht="15.6" customHeight="1" x14ac:dyDescent="0.2">
      <c r="A4" s="691"/>
      <c r="B4" s="691"/>
      <c r="C4" s="691"/>
      <c r="D4" s="691"/>
      <c r="E4" s="691"/>
      <c r="F4" s="691"/>
      <c r="G4" s="691"/>
      <c r="H4" s="691"/>
      <c r="I4" s="691"/>
      <c r="J4" s="691"/>
    </row>
    <row r="5" spans="1:15" ht="20.100000000000001" customHeight="1" x14ac:dyDescent="0.2">
      <c r="A5" s="734" t="s">
        <v>65</v>
      </c>
      <c r="B5" s="735" t="s">
        <v>66</v>
      </c>
      <c r="C5" s="735"/>
      <c r="D5" s="735"/>
      <c r="E5" s="734" t="s">
        <v>67</v>
      </c>
      <c r="F5" s="734"/>
      <c r="G5" s="734"/>
      <c r="H5" s="735" t="s">
        <v>68</v>
      </c>
      <c r="I5" s="735"/>
      <c r="J5" s="735"/>
    </row>
    <row r="6" spans="1:15" ht="20.100000000000001" customHeight="1" x14ac:dyDescent="0.2">
      <c r="A6" s="734"/>
      <c r="B6" s="329" t="e">
        <f>#REF!</f>
        <v>#REF!</v>
      </c>
      <c r="C6" s="329" t="e">
        <f>#REF!</f>
        <v>#REF!</v>
      </c>
      <c r="D6" s="329" t="s">
        <v>69</v>
      </c>
      <c r="E6" s="329" t="e">
        <f>#REF!</f>
        <v>#REF!</v>
      </c>
      <c r="F6" s="329" t="e">
        <f>#REF!</f>
        <v>#REF!</v>
      </c>
      <c r="G6" s="329" t="s">
        <v>69</v>
      </c>
      <c r="H6" s="329" t="e">
        <f>#REF!</f>
        <v>#REF!</v>
      </c>
      <c r="I6" s="329" t="e">
        <f>#REF!</f>
        <v>#REF!</v>
      </c>
      <c r="J6" s="329" t="s">
        <v>69</v>
      </c>
      <c r="K6" s="66"/>
      <c r="L6" s="66"/>
      <c r="M6" s="66"/>
      <c r="N6" s="66"/>
      <c r="O6" s="66"/>
    </row>
    <row r="7" spans="1:15" ht="19.5" customHeight="1" x14ac:dyDescent="0.2">
      <c r="A7" s="734"/>
      <c r="B7" s="329" t="s">
        <v>71</v>
      </c>
      <c r="C7" s="329" t="s">
        <v>71</v>
      </c>
      <c r="D7" s="329" t="s">
        <v>72</v>
      </c>
      <c r="E7" s="329" t="s">
        <v>73</v>
      </c>
      <c r="F7" s="329" t="s">
        <v>74</v>
      </c>
      <c r="G7" s="329" t="s">
        <v>75</v>
      </c>
      <c r="H7" s="329" t="s">
        <v>76</v>
      </c>
      <c r="I7" s="329" t="s">
        <v>77</v>
      </c>
      <c r="J7" s="329" t="s">
        <v>78</v>
      </c>
      <c r="K7" s="66"/>
      <c r="L7" s="66"/>
      <c r="M7" s="66"/>
      <c r="N7" s="66"/>
      <c r="O7" s="66"/>
    </row>
    <row r="8" spans="1:15" ht="15" hidden="1" customHeight="1" x14ac:dyDescent="0.2">
      <c r="A8" s="139" t="s">
        <v>79</v>
      </c>
      <c r="B8" s="140">
        <v>0</v>
      </c>
      <c r="C8" s="140">
        <f>SUM(C9:C15)</f>
        <v>0</v>
      </c>
      <c r="D8" s="140">
        <f>IF($B8=0,0,ROUND((C8/$B8-1)*100,1))</f>
        <v>0</v>
      </c>
      <c r="E8" s="141">
        <v>0</v>
      </c>
      <c r="F8" s="141">
        <v>0</v>
      </c>
      <c r="G8" s="140">
        <f t="shared" ref="G8:G42" si="0">IF($E8=0,0,ROUND((F8/$E8-1)*100,1))</f>
        <v>0</v>
      </c>
      <c r="H8" s="140">
        <v>0</v>
      </c>
      <c r="I8" s="140">
        <f>SUM(I9:I15)</f>
        <v>0</v>
      </c>
      <c r="J8" s="140">
        <f t="shared" ref="J8:J42" si="1">IF($H8=0,0,ROUND((I8/$H8-1)*100,1))</f>
        <v>0</v>
      </c>
      <c r="K8" s="66"/>
      <c r="L8" s="66"/>
      <c r="M8" s="66"/>
      <c r="N8" s="66"/>
      <c r="O8" s="66"/>
    </row>
    <row r="9" spans="1:15" ht="15" hidden="1" customHeight="1" x14ac:dyDescent="0.2">
      <c r="A9" s="206" t="s">
        <v>80</v>
      </c>
      <c r="B9" s="70">
        <v>0</v>
      </c>
      <c r="C9" s="70">
        <f t="shared" ref="C9:C15" si="2">ROUND(B9*(1+(D9/100)),1)</f>
        <v>0</v>
      </c>
      <c r="D9" s="70">
        <v>0</v>
      </c>
      <c r="E9" s="331">
        <v>0</v>
      </c>
      <c r="F9" s="331">
        <v>0</v>
      </c>
      <c r="G9" s="144">
        <f t="shared" si="0"/>
        <v>0</v>
      </c>
      <c r="H9" s="70">
        <v>0</v>
      </c>
      <c r="I9" s="70">
        <f t="shared" ref="I9:I15" si="3">ROUND(C9*$F9/1000,1)</f>
        <v>0</v>
      </c>
      <c r="J9" s="70">
        <f t="shared" si="1"/>
        <v>0</v>
      </c>
      <c r="K9" s="66"/>
      <c r="L9" s="66"/>
      <c r="M9" s="66"/>
      <c r="N9" s="66"/>
      <c r="O9" s="66"/>
    </row>
    <row r="10" spans="1:15" ht="15" hidden="1" customHeight="1" x14ac:dyDescent="0.2">
      <c r="A10" s="206" t="s">
        <v>81</v>
      </c>
      <c r="B10" s="70">
        <v>0</v>
      </c>
      <c r="C10" s="70">
        <f t="shared" si="2"/>
        <v>0</v>
      </c>
      <c r="D10" s="70">
        <v>0</v>
      </c>
      <c r="E10" s="331">
        <v>0</v>
      </c>
      <c r="F10" s="331">
        <v>0</v>
      </c>
      <c r="G10" s="144">
        <f t="shared" si="0"/>
        <v>0</v>
      </c>
      <c r="H10" s="70">
        <v>0</v>
      </c>
      <c r="I10" s="70">
        <f t="shared" si="3"/>
        <v>0</v>
      </c>
      <c r="J10" s="70">
        <f t="shared" si="1"/>
        <v>0</v>
      </c>
      <c r="K10" s="66"/>
      <c r="L10" s="66"/>
      <c r="M10" s="66"/>
      <c r="N10" s="66"/>
      <c r="O10" s="66"/>
    </row>
    <row r="11" spans="1:15" ht="15" hidden="1" customHeight="1" x14ac:dyDescent="0.2">
      <c r="A11" s="206" t="s">
        <v>82</v>
      </c>
      <c r="B11" s="70">
        <v>0</v>
      </c>
      <c r="C11" s="70">
        <f t="shared" si="2"/>
        <v>0</v>
      </c>
      <c r="D11" s="70">
        <v>0</v>
      </c>
      <c r="E11" s="331">
        <v>0</v>
      </c>
      <c r="F11" s="331">
        <v>0</v>
      </c>
      <c r="G11" s="144">
        <f t="shared" si="0"/>
        <v>0</v>
      </c>
      <c r="H11" s="70">
        <v>0</v>
      </c>
      <c r="I11" s="70">
        <f t="shared" si="3"/>
        <v>0</v>
      </c>
      <c r="J11" s="70">
        <f t="shared" si="1"/>
        <v>0</v>
      </c>
      <c r="K11" s="66"/>
      <c r="L11" s="66"/>
      <c r="M11" s="66"/>
      <c r="N11" s="66"/>
      <c r="O11" s="66"/>
    </row>
    <row r="12" spans="1:15" ht="15" hidden="1" customHeight="1" x14ac:dyDescent="0.2">
      <c r="A12" s="206" t="s">
        <v>83</v>
      </c>
      <c r="B12" s="70">
        <v>0</v>
      </c>
      <c r="C12" s="70">
        <f t="shared" si="2"/>
        <v>0</v>
      </c>
      <c r="D12" s="70">
        <v>0</v>
      </c>
      <c r="E12" s="331">
        <v>0</v>
      </c>
      <c r="F12" s="331">
        <v>0</v>
      </c>
      <c r="G12" s="144">
        <f t="shared" si="0"/>
        <v>0</v>
      </c>
      <c r="H12" s="70">
        <v>0</v>
      </c>
      <c r="I12" s="70">
        <f t="shared" si="3"/>
        <v>0</v>
      </c>
      <c r="J12" s="70">
        <f t="shared" si="1"/>
        <v>0</v>
      </c>
      <c r="K12" s="66"/>
      <c r="L12" s="66"/>
      <c r="M12" s="66"/>
      <c r="N12" s="66"/>
      <c r="O12" s="66"/>
    </row>
    <row r="13" spans="1:15" ht="15" hidden="1" customHeight="1" x14ac:dyDescent="0.2">
      <c r="A13" s="206" t="s">
        <v>84</v>
      </c>
      <c r="B13" s="70">
        <v>0</v>
      </c>
      <c r="C13" s="70">
        <f t="shared" si="2"/>
        <v>0</v>
      </c>
      <c r="D13" s="70">
        <v>0</v>
      </c>
      <c r="E13" s="331">
        <v>0</v>
      </c>
      <c r="F13" s="331">
        <v>0</v>
      </c>
      <c r="G13" s="144">
        <f t="shared" si="0"/>
        <v>0</v>
      </c>
      <c r="H13" s="70">
        <v>0</v>
      </c>
      <c r="I13" s="70">
        <f t="shared" si="3"/>
        <v>0</v>
      </c>
      <c r="J13" s="70">
        <f t="shared" si="1"/>
        <v>0</v>
      </c>
      <c r="K13" s="66"/>
      <c r="L13" s="66"/>
      <c r="M13" s="66"/>
      <c r="N13" s="66"/>
      <c r="O13" s="66"/>
    </row>
    <row r="14" spans="1:15" ht="15" hidden="1" customHeight="1" x14ac:dyDescent="0.2">
      <c r="A14" s="206" t="s">
        <v>85</v>
      </c>
      <c r="B14" s="70">
        <v>0</v>
      </c>
      <c r="C14" s="70">
        <f t="shared" si="2"/>
        <v>0</v>
      </c>
      <c r="D14" s="70">
        <v>0</v>
      </c>
      <c r="E14" s="331">
        <v>0</v>
      </c>
      <c r="F14" s="331">
        <v>0</v>
      </c>
      <c r="G14" s="144">
        <f t="shared" si="0"/>
        <v>0</v>
      </c>
      <c r="H14" s="70">
        <v>0</v>
      </c>
      <c r="I14" s="70">
        <f t="shared" si="3"/>
        <v>0</v>
      </c>
      <c r="J14" s="70">
        <f t="shared" si="1"/>
        <v>0</v>
      </c>
      <c r="K14" s="66"/>
      <c r="L14" s="66"/>
      <c r="M14" s="66"/>
      <c r="N14" s="66"/>
      <c r="O14" s="66"/>
    </row>
    <row r="15" spans="1:15" ht="15" hidden="1" customHeight="1" x14ac:dyDescent="0.2">
      <c r="A15" s="206" t="s">
        <v>86</v>
      </c>
      <c r="B15" s="70">
        <v>0</v>
      </c>
      <c r="C15" s="70">
        <f t="shared" si="2"/>
        <v>0</v>
      </c>
      <c r="D15" s="70">
        <v>0</v>
      </c>
      <c r="E15" s="208">
        <v>0</v>
      </c>
      <c r="F15" s="208">
        <v>0</v>
      </c>
      <c r="G15" s="144">
        <f t="shared" si="0"/>
        <v>0</v>
      </c>
      <c r="H15" s="70">
        <v>0</v>
      </c>
      <c r="I15" s="70">
        <f t="shared" si="3"/>
        <v>0</v>
      </c>
      <c r="J15" s="70">
        <f t="shared" si="1"/>
        <v>0</v>
      </c>
      <c r="K15" s="66"/>
      <c r="L15" s="66"/>
      <c r="M15" s="66"/>
      <c r="N15" s="66"/>
      <c r="O15" s="66"/>
    </row>
    <row r="16" spans="1:15" ht="15" hidden="1" customHeight="1" x14ac:dyDescent="0.2">
      <c r="A16" s="207" t="s">
        <v>87</v>
      </c>
      <c r="B16" s="69">
        <v>0</v>
      </c>
      <c r="C16" s="69">
        <f>SUM(C17:C25)</f>
        <v>0</v>
      </c>
      <c r="D16" s="69">
        <f>IF($B16=0,0,ROUND((C16/$B16-1)*100,1))</f>
        <v>0</v>
      </c>
      <c r="E16" s="208">
        <v>0</v>
      </c>
      <c r="F16" s="208">
        <v>0</v>
      </c>
      <c r="G16" s="69">
        <f t="shared" si="0"/>
        <v>0</v>
      </c>
      <c r="H16" s="69">
        <f>SUM(H17:H25)</f>
        <v>0</v>
      </c>
      <c r="I16" s="69">
        <f>SUM(I17:I25)</f>
        <v>0</v>
      </c>
      <c r="J16" s="69">
        <f t="shared" si="1"/>
        <v>0</v>
      </c>
      <c r="K16" s="66"/>
      <c r="L16" s="66"/>
      <c r="M16" s="66"/>
      <c r="N16" s="66"/>
      <c r="O16" s="66"/>
    </row>
    <row r="17" spans="1:15" ht="15" hidden="1" customHeight="1" x14ac:dyDescent="0.2">
      <c r="A17" s="206" t="s">
        <v>88</v>
      </c>
      <c r="B17" s="70">
        <v>0</v>
      </c>
      <c r="C17" s="70">
        <f t="shared" ref="C17:C25" si="4">ROUND(B17*(1+(D17/100)),1)</f>
        <v>0</v>
      </c>
      <c r="D17" s="70">
        <v>0</v>
      </c>
      <c r="E17" s="331">
        <v>0</v>
      </c>
      <c r="F17" s="331">
        <v>0</v>
      </c>
      <c r="G17" s="144">
        <f t="shared" si="0"/>
        <v>0</v>
      </c>
      <c r="H17" s="70">
        <f t="shared" ref="H17:H25" si="5">ROUND(B17*E17/1000,1)</f>
        <v>0</v>
      </c>
      <c r="I17" s="70">
        <f t="shared" ref="I17:I25" si="6">ROUND(C17*$F17/1000,1)</f>
        <v>0</v>
      </c>
      <c r="J17" s="70">
        <f t="shared" si="1"/>
        <v>0</v>
      </c>
      <c r="K17" s="66"/>
      <c r="L17" s="66"/>
      <c r="M17" s="66"/>
      <c r="N17" s="66"/>
      <c r="O17" s="66"/>
    </row>
    <row r="18" spans="1:15" ht="15" hidden="1" customHeight="1" x14ac:dyDescent="0.2">
      <c r="A18" s="206" t="s">
        <v>89</v>
      </c>
      <c r="B18" s="70">
        <v>0</v>
      </c>
      <c r="C18" s="70">
        <f t="shared" si="4"/>
        <v>0</v>
      </c>
      <c r="D18" s="70">
        <v>0</v>
      </c>
      <c r="E18" s="331">
        <v>0</v>
      </c>
      <c r="F18" s="331">
        <v>0</v>
      </c>
      <c r="G18" s="144">
        <f t="shared" si="0"/>
        <v>0</v>
      </c>
      <c r="H18" s="70">
        <f t="shared" si="5"/>
        <v>0</v>
      </c>
      <c r="I18" s="70">
        <f t="shared" si="6"/>
        <v>0</v>
      </c>
      <c r="J18" s="70">
        <f t="shared" si="1"/>
        <v>0</v>
      </c>
      <c r="K18" s="66"/>
      <c r="L18" s="66"/>
      <c r="M18" s="66"/>
      <c r="N18" s="66"/>
      <c r="O18" s="66"/>
    </row>
    <row r="19" spans="1:15" ht="15" hidden="1" customHeight="1" x14ac:dyDescent="0.2">
      <c r="A19" s="206" t="s">
        <v>90</v>
      </c>
      <c r="B19" s="70">
        <v>0</v>
      </c>
      <c r="C19" s="70">
        <f t="shared" si="4"/>
        <v>0</v>
      </c>
      <c r="D19" s="70">
        <v>0</v>
      </c>
      <c r="E19" s="331">
        <v>0</v>
      </c>
      <c r="F19" s="331">
        <v>0</v>
      </c>
      <c r="G19" s="144">
        <f t="shared" si="0"/>
        <v>0</v>
      </c>
      <c r="H19" s="70">
        <f t="shared" si="5"/>
        <v>0</v>
      </c>
      <c r="I19" s="70">
        <f t="shared" si="6"/>
        <v>0</v>
      </c>
      <c r="J19" s="70">
        <f t="shared" si="1"/>
        <v>0</v>
      </c>
      <c r="K19" s="66"/>
      <c r="L19" s="66"/>
      <c r="M19" s="66"/>
      <c r="N19" s="66"/>
      <c r="O19" s="66"/>
    </row>
    <row r="20" spans="1:15" ht="15" hidden="1" customHeight="1" x14ac:dyDescent="0.2">
      <c r="A20" s="206" t="s">
        <v>91</v>
      </c>
      <c r="B20" s="70">
        <v>0</v>
      </c>
      <c r="C20" s="70">
        <f t="shared" si="4"/>
        <v>0</v>
      </c>
      <c r="D20" s="70">
        <v>0</v>
      </c>
      <c r="E20" s="331">
        <v>0</v>
      </c>
      <c r="F20" s="331">
        <v>0</v>
      </c>
      <c r="G20" s="144">
        <f t="shared" si="0"/>
        <v>0</v>
      </c>
      <c r="H20" s="70">
        <f t="shared" si="5"/>
        <v>0</v>
      </c>
      <c r="I20" s="70">
        <f t="shared" si="6"/>
        <v>0</v>
      </c>
      <c r="J20" s="70">
        <f t="shared" si="1"/>
        <v>0</v>
      </c>
      <c r="K20" s="66"/>
      <c r="L20" s="66"/>
      <c r="M20" s="66"/>
      <c r="N20" s="66"/>
      <c r="O20" s="66"/>
    </row>
    <row r="21" spans="1:15" ht="15" hidden="1" customHeight="1" x14ac:dyDescent="0.2">
      <c r="A21" s="206" t="s">
        <v>92</v>
      </c>
      <c r="B21" s="70">
        <v>0</v>
      </c>
      <c r="C21" s="70">
        <f t="shared" si="4"/>
        <v>0</v>
      </c>
      <c r="D21" s="70">
        <v>0</v>
      </c>
      <c r="E21" s="331">
        <v>0</v>
      </c>
      <c r="F21" s="331">
        <v>0</v>
      </c>
      <c r="G21" s="144">
        <f t="shared" si="0"/>
        <v>0</v>
      </c>
      <c r="H21" s="70">
        <f t="shared" si="5"/>
        <v>0</v>
      </c>
      <c r="I21" s="70">
        <f t="shared" si="6"/>
        <v>0</v>
      </c>
      <c r="J21" s="70">
        <f t="shared" si="1"/>
        <v>0</v>
      </c>
      <c r="K21" s="66"/>
      <c r="L21" s="66"/>
      <c r="M21" s="66"/>
      <c r="N21" s="66"/>
      <c r="O21" s="66"/>
    </row>
    <row r="22" spans="1:15" ht="15" hidden="1" customHeight="1" x14ac:dyDescent="0.2">
      <c r="A22" s="206" t="s">
        <v>93</v>
      </c>
      <c r="B22" s="70">
        <v>0</v>
      </c>
      <c r="C22" s="70">
        <f t="shared" si="4"/>
        <v>0</v>
      </c>
      <c r="D22" s="70">
        <v>0</v>
      </c>
      <c r="E22" s="331">
        <v>0</v>
      </c>
      <c r="F22" s="331">
        <v>0</v>
      </c>
      <c r="G22" s="144">
        <f t="shared" si="0"/>
        <v>0</v>
      </c>
      <c r="H22" s="70">
        <f t="shared" si="5"/>
        <v>0</v>
      </c>
      <c r="I22" s="70">
        <f t="shared" si="6"/>
        <v>0</v>
      </c>
      <c r="J22" s="70">
        <f t="shared" si="1"/>
        <v>0</v>
      </c>
      <c r="K22" s="66"/>
      <c r="L22" s="66"/>
      <c r="M22" s="66"/>
      <c r="N22" s="66"/>
      <c r="O22" s="66"/>
    </row>
    <row r="23" spans="1:15" ht="15" hidden="1" customHeight="1" x14ac:dyDescent="0.2">
      <c r="A23" s="206" t="s">
        <v>94</v>
      </c>
      <c r="B23" s="70">
        <v>0</v>
      </c>
      <c r="C23" s="70">
        <f t="shared" si="4"/>
        <v>0</v>
      </c>
      <c r="D23" s="70">
        <v>0</v>
      </c>
      <c r="E23" s="331">
        <v>0</v>
      </c>
      <c r="F23" s="331">
        <v>0</v>
      </c>
      <c r="G23" s="144">
        <f t="shared" si="0"/>
        <v>0</v>
      </c>
      <c r="H23" s="70">
        <f t="shared" si="5"/>
        <v>0</v>
      </c>
      <c r="I23" s="70">
        <f t="shared" si="6"/>
        <v>0</v>
      </c>
      <c r="J23" s="70">
        <f t="shared" si="1"/>
        <v>0</v>
      </c>
      <c r="K23" s="66"/>
      <c r="L23" s="66"/>
      <c r="M23" s="66"/>
      <c r="N23" s="66"/>
      <c r="O23" s="66"/>
    </row>
    <row r="24" spans="1:15" ht="15" hidden="1" customHeight="1" x14ac:dyDescent="0.2">
      <c r="A24" s="206" t="s">
        <v>95</v>
      </c>
      <c r="B24" s="70">
        <v>0</v>
      </c>
      <c r="C24" s="70">
        <f t="shared" si="4"/>
        <v>0</v>
      </c>
      <c r="D24" s="70">
        <v>0</v>
      </c>
      <c r="E24" s="331">
        <v>0</v>
      </c>
      <c r="F24" s="331">
        <v>0</v>
      </c>
      <c r="G24" s="144">
        <f t="shared" si="0"/>
        <v>0</v>
      </c>
      <c r="H24" s="70">
        <f t="shared" si="5"/>
        <v>0</v>
      </c>
      <c r="I24" s="70">
        <f t="shared" si="6"/>
        <v>0</v>
      </c>
      <c r="J24" s="70">
        <f t="shared" si="1"/>
        <v>0</v>
      </c>
      <c r="K24" s="66"/>
      <c r="L24" s="66"/>
      <c r="M24" s="66"/>
      <c r="N24" s="66"/>
      <c r="O24" s="66"/>
    </row>
    <row r="25" spans="1:15" ht="15" hidden="1" customHeight="1" x14ac:dyDescent="0.2">
      <c r="A25" s="209" t="s">
        <v>96</v>
      </c>
      <c r="B25" s="148">
        <v>0</v>
      </c>
      <c r="C25" s="148">
        <f t="shared" si="4"/>
        <v>0</v>
      </c>
      <c r="D25" s="148">
        <v>0</v>
      </c>
      <c r="E25" s="334">
        <v>0</v>
      </c>
      <c r="F25" s="334">
        <v>0</v>
      </c>
      <c r="G25" s="150">
        <f t="shared" si="0"/>
        <v>0</v>
      </c>
      <c r="H25" s="148">
        <f t="shared" si="5"/>
        <v>0</v>
      </c>
      <c r="I25" s="148">
        <f t="shared" si="6"/>
        <v>0</v>
      </c>
      <c r="J25" s="148">
        <f t="shared" si="1"/>
        <v>0</v>
      </c>
      <c r="K25" s="66"/>
      <c r="L25" s="66"/>
      <c r="M25" s="66"/>
      <c r="N25" s="66"/>
      <c r="O25" s="66"/>
    </row>
    <row r="26" spans="1:15" ht="15" customHeight="1" x14ac:dyDescent="0.2">
      <c r="A26" s="100" t="s">
        <v>97</v>
      </c>
      <c r="B26" s="360">
        <f>SUM(B27:B29)</f>
        <v>37.299999999999997</v>
      </c>
      <c r="C26" s="360">
        <f>SUM(C27:C29)</f>
        <v>45</v>
      </c>
      <c r="D26" s="360">
        <v>0</v>
      </c>
      <c r="E26" s="361">
        <v>1209</v>
      </c>
      <c r="F26" s="361">
        <f>IF(C26=0,0,IF(I26=0,0,ROUND(I26/C26*1000,0)))</f>
        <v>1860</v>
      </c>
      <c r="G26" s="360">
        <f t="shared" si="0"/>
        <v>53.8</v>
      </c>
      <c r="H26" s="360">
        <f>SUM(H27:H30)</f>
        <v>45.1</v>
      </c>
      <c r="I26" s="360">
        <f>SUM(I27:I30)</f>
        <v>83.7</v>
      </c>
      <c r="J26" s="360">
        <f t="shared" si="1"/>
        <v>85.6</v>
      </c>
      <c r="K26" s="66"/>
      <c r="L26" s="106"/>
      <c r="M26" s="66"/>
      <c r="N26" s="66"/>
      <c r="O26" s="66"/>
    </row>
    <row r="27" spans="1:15" ht="15" hidden="1" customHeight="1" x14ac:dyDescent="0.2">
      <c r="A27" s="272" t="s">
        <v>98</v>
      </c>
      <c r="B27" s="154">
        <v>0</v>
      </c>
      <c r="C27" s="154">
        <v>0</v>
      </c>
      <c r="D27" s="154"/>
      <c r="E27" s="362">
        <v>0</v>
      </c>
      <c r="F27" s="362">
        <v>0</v>
      </c>
      <c r="G27" s="363">
        <f t="shared" si="0"/>
        <v>0</v>
      </c>
      <c r="H27" s="154">
        <v>0</v>
      </c>
      <c r="I27" s="154">
        <f t="shared" ref="I27:I30" si="7">ROUND(C27*$F27/1000,1)</f>
        <v>0</v>
      </c>
      <c r="J27" s="154">
        <f t="shared" si="1"/>
        <v>0</v>
      </c>
      <c r="K27" s="66"/>
      <c r="L27" s="106"/>
      <c r="M27" s="66"/>
      <c r="N27" s="66"/>
      <c r="O27" s="66"/>
    </row>
    <row r="28" spans="1:15" ht="15" customHeight="1" x14ac:dyDescent="0.2">
      <c r="A28" s="364" t="s">
        <v>99</v>
      </c>
      <c r="B28" s="154">
        <v>37.299999999999997</v>
      </c>
      <c r="C28" s="154">
        <f>ROUND(B28*(1+(D28/100)),1)</f>
        <v>45</v>
      </c>
      <c r="D28" s="154">
        <v>20.6</v>
      </c>
      <c r="E28" s="362">
        <v>1210</v>
      </c>
      <c r="F28" s="362">
        <v>1860</v>
      </c>
      <c r="G28" s="363">
        <f t="shared" si="0"/>
        <v>53.7</v>
      </c>
      <c r="H28" s="154">
        <f>ROUND(B28*$E28/1000,1)</f>
        <v>45.1</v>
      </c>
      <c r="I28" s="154">
        <f t="shared" si="7"/>
        <v>83.7</v>
      </c>
      <c r="J28" s="154">
        <f t="shared" si="1"/>
        <v>85.6</v>
      </c>
      <c r="K28" s="66"/>
      <c r="L28" s="106"/>
      <c r="M28" s="66"/>
      <c r="N28" s="66"/>
      <c r="O28" s="66"/>
    </row>
    <row r="29" spans="1:15" ht="15" hidden="1" customHeight="1" x14ac:dyDescent="0.2">
      <c r="A29" s="272" t="s">
        <v>100</v>
      </c>
      <c r="B29" s="154">
        <v>0</v>
      </c>
      <c r="C29" s="154">
        <v>0</v>
      </c>
      <c r="D29" s="154"/>
      <c r="E29" s="362">
        <v>0</v>
      </c>
      <c r="F29" s="362">
        <v>0</v>
      </c>
      <c r="G29" s="363">
        <f t="shared" si="0"/>
        <v>0</v>
      </c>
      <c r="H29" s="154">
        <v>0</v>
      </c>
      <c r="I29" s="154">
        <f t="shared" si="7"/>
        <v>0</v>
      </c>
      <c r="J29" s="154">
        <f t="shared" si="1"/>
        <v>0</v>
      </c>
      <c r="K29" s="66"/>
      <c r="L29" s="106"/>
      <c r="M29" s="66"/>
      <c r="N29" s="66"/>
      <c r="O29" s="66"/>
    </row>
    <row r="30" spans="1:15" ht="15" hidden="1" customHeight="1" x14ac:dyDescent="0.2">
      <c r="A30" s="272" t="s">
        <v>101</v>
      </c>
      <c r="B30" s="154">
        <v>0</v>
      </c>
      <c r="C30" s="154">
        <v>0</v>
      </c>
      <c r="D30" s="154"/>
      <c r="E30" s="362">
        <v>0</v>
      </c>
      <c r="F30" s="362">
        <v>0</v>
      </c>
      <c r="G30" s="363">
        <f t="shared" si="0"/>
        <v>0</v>
      </c>
      <c r="H30" s="154">
        <v>0</v>
      </c>
      <c r="I30" s="154">
        <f t="shared" si="7"/>
        <v>0</v>
      </c>
      <c r="J30" s="154">
        <f t="shared" si="1"/>
        <v>0</v>
      </c>
      <c r="K30" s="66"/>
      <c r="L30" s="106"/>
      <c r="M30" s="66"/>
      <c r="N30" s="66"/>
      <c r="O30" s="66"/>
    </row>
    <row r="31" spans="1:15" ht="15" hidden="1" customHeight="1" x14ac:dyDescent="0.2">
      <c r="A31" s="54" t="s">
        <v>102</v>
      </c>
      <c r="B31" s="153">
        <v>0</v>
      </c>
      <c r="C31" s="153">
        <v>0</v>
      </c>
      <c r="D31" s="153"/>
      <c r="E31" s="365">
        <v>0</v>
      </c>
      <c r="F31" s="365">
        <f>IF(C31=0,0,IF(I31=0,0,ROUND(I31/C31*1000,0)))</f>
        <v>0</v>
      </c>
      <c r="G31" s="153">
        <f t="shared" si="0"/>
        <v>0</v>
      </c>
      <c r="H31" s="153">
        <v>0</v>
      </c>
      <c r="I31" s="153">
        <f>SUM(I32:I35)</f>
        <v>0</v>
      </c>
      <c r="J31" s="153">
        <f t="shared" si="1"/>
        <v>0</v>
      </c>
      <c r="K31" s="66"/>
      <c r="L31" s="106"/>
      <c r="M31" s="66"/>
      <c r="N31" s="66"/>
      <c r="O31" s="66"/>
    </row>
    <row r="32" spans="1:15" ht="15" hidden="1" customHeight="1" x14ac:dyDescent="0.2">
      <c r="A32" s="272" t="s">
        <v>103</v>
      </c>
      <c r="B32" s="154">
        <v>0</v>
      </c>
      <c r="C32" s="154">
        <v>0</v>
      </c>
      <c r="D32" s="154"/>
      <c r="E32" s="362">
        <v>0</v>
      </c>
      <c r="F32" s="362">
        <v>0</v>
      </c>
      <c r="G32" s="363">
        <f t="shared" si="0"/>
        <v>0</v>
      </c>
      <c r="H32" s="154">
        <v>0</v>
      </c>
      <c r="I32" s="154">
        <f t="shared" ref="I32:I35" si="8">ROUND(C32*$F32/1000,1)</f>
        <v>0</v>
      </c>
      <c r="J32" s="154">
        <f t="shared" si="1"/>
        <v>0</v>
      </c>
      <c r="K32" s="66"/>
      <c r="L32" s="106"/>
      <c r="M32" s="66"/>
      <c r="N32" s="66"/>
      <c r="O32" s="66"/>
    </row>
    <row r="33" spans="1:15" ht="15" hidden="1" customHeight="1" x14ac:dyDescent="0.2">
      <c r="A33" s="272" t="s">
        <v>104</v>
      </c>
      <c r="B33" s="154">
        <v>0</v>
      </c>
      <c r="C33" s="154">
        <v>0</v>
      </c>
      <c r="D33" s="154"/>
      <c r="E33" s="362">
        <v>0</v>
      </c>
      <c r="F33" s="362">
        <v>0</v>
      </c>
      <c r="G33" s="363">
        <f t="shared" si="0"/>
        <v>0</v>
      </c>
      <c r="H33" s="154">
        <v>0</v>
      </c>
      <c r="I33" s="154">
        <f t="shared" si="8"/>
        <v>0</v>
      </c>
      <c r="J33" s="154">
        <f t="shared" si="1"/>
        <v>0</v>
      </c>
      <c r="K33" s="66"/>
      <c r="L33" s="106"/>
      <c r="M33" s="66"/>
      <c r="N33" s="66"/>
      <c r="O33" s="66"/>
    </row>
    <row r="34" spans="1:15" ht="15" hidden="1" customHeight="1" x14ac:dyDescent="0.2">
      <c r="A34" s="272" t="s">
        <v>105</v>
      </c>
      <c r="B34" s="154">
        <v>0</v>
      </c>
      <c r="C34" s="154">
        <v>0</v>
      </c>
      <c r="D34" s="154"/>
      <c r="E34" s="362">
        <v>0</v>
      </c>
      <c r="F34" s="362">
        <v>0</v>
      </c>
      <c r="G34" s="363">
        <f t="shared" si="0"/>
        <v>0</v>
      </c>
      <c r="H34" s="154">
        <v>0</v>
      </c>
      <c r="I34" s="154">
        <f t="shared" si="8"/>
        <v>0</v>
      </c>
      <c r="J34" s="154">
        <f t="shared" si="1"/>
        <v>0</v>
      </c>
      <c r="K34" s="66"/>
      <c r="L34" s="106"/>
      <c r="M34" s="66"/>
      <c r="N34" s="66"/>
      <c r="O34" s="66"/>
    </row>
    <row r="35" spans="1:15" ht="15" hidden="1" customHeight="1" x14ac:dyDescent="0.2">
      <c r="A35" s="272" t="s">
        <v>106</v>
      </c>
      <c r="B35" s="154">
        <v>0</v>
      </c>
      <c r="C35" s="154">
        <v>0</v>
      </c>
      <c r="D35" s="154"/>
      <c r="E35" s="362">
        <v>0</v>
      </c>
      <c r="F35" s="362">
        <v>0</v>
      </c>
      <c r="G35" s="363">
        <f t="shared" si="0"/>
        <v>0</v>
      </c>
      <c r="H35" s="154">
        <v>0</v>
      </c>
      <c r="I35" s="154">
        <f t="shared" si="8"/>
        <v>0</v>
      </c>
      <c r="J35" s="154">
        <f t="shared" si="1"/>
        <v>0</v>
      </c>
      <c r="K35" s="66"/>
      <c r="L35" s="106"/>
      <c r="M35" s="66"/>
      <c r="N35" s="66"/>
      <c r="O35" s="66"/>
    </row>
    <row r="36" spans="1:15" ht="15" customHeight="1" x14ac:dyDescent="0.2">
      <c r="A36" s="100" t="s">
        <v>107</v>
      </c>
      <c r="B36" s="360">
        <f>SUM(B37:B39)</f>
        <v>360.70000000000005</v>
      </c>
      <c r="C36" s="360">
        <f>SUM(C37:C39)</f>
        <v>380.70000000000005</v>
      </c>
      <c r="D36" s="360">
        <f>IF($B36=0,0,ROUND((C36/$B36-1)*100,1))</f>
        <v>5.5</v>
      </c>
      <c r="E36" s="361">
        <v>2312</v>
      </c>
      <c r="F36" s="361">
        <f>IF(C36=0,0,IF(I36=0,0,ROUND(I36/C36*1000,0)))</f>
        <v>2002</v>
      </c>
      <c r="G36" s="360">
        <f t="shared" si="0"/>
        <v>-13.4</v>
      </c>
      <c r="H36" s="360">
        <f>SUM(H37:H39)</f>
        <v>834</v>
      </c>
      <c r="I36" s="360">
        <f>SUM(I37:I39)</f>
        <v>762</v>
      </c>
      <c r="J36" s="360">
        <f t="shared" si="1"/>
        <v>-8.6</v>
      </c>
      <c r="K36" s="106"/>
      <c r="L36" s="106"/>
      <c r="M36" s="66"/>
      <c r="N36" s="66"/>
      <c r="O36" s="66"/>
    </row>
    <row r="37" spans="1:15" ht="15" customHeight="1" x14ac:dyDescent="0.2">
      <c r="A37" s="364" t="s">
        <v>108</v>
      </c>
      <c r="B37" s="154">
        <v>89.6</v>
      </c>
      <c r="C37" s="154">
        <f t="shared" ref="C37:C39" si="9">ROUND(B37*(1+(D37/100)),1)</f>
        <v>81.900000000000006</v>
      </c>
      <c r="D37" s="154">
        <v>-8.6</v>
      </c>
      <c r="E37" s="362">
        <v>1889</v>
      </c>
      <c r="F37" s="362">
        <v>2204</v>
      </c>
      <c r="G37" s="363">
        <f t="shared" si="0"/>
        <v>16.7</v>
      </c>
      <c r="H37" s="154">
        <f t="shared" ref="H37:H39" si="10">ROUND(B37*$E37/1000,1)</f>
        <v>169.3</v>
      </c>
      <c r="I37" s="154">
        <f t="shared" ref="I37:I39" si="11">ROUND(C37*$F37/1000,1)</f>
        <v>180.5</v>
      </c>
      <c r="J37" s="154">
        <f t="shared" si="1"/>
        <v>6.6</v>
      </c>
      <c r="K37" s="136"/>
      <c r="L37" s="106"/>
      <c r="M37" s="66"/>
      <c r="N37" s="66"/>
      <c r="O37" s="106"/>
    </row>
    <row r="38" spans="1:15" ht="15" hidden="1" customHeight="1" x14ac:dyDescent="0.2">
      <c r="A38" s="272" t="s">
        <v>109</v>
      </c>
      <c r="B38" s="154">
        <v>0</v>
      </c>
      <c r="C38" s="154">
        <f t="shared" si="9"/>
        <v>0</v>
      </c>
      <c r="D38" s="154"/>
      <c r="E38" s="362">
        <v>0</v>
      </c>
      <c r="F38" s="362">
        <v>0</v>
      </c>
      <c r="G38" s="363">
        <f t="shared" si="0"/>
        <v>0</v>
      </c>
      <c r="H38" s="154">
        <f t="shared" si="10"/>
        <v>0</v>
      </c>
      <c r="I38" s="154">
        <f t="shared" si="11"/>
        <v>0</v>
      </c>
      <c r="J38" s="154">
        <f t="shared" si="1"/>
        <v>0</v>
      </c>
      <c r="K38" s="136"/>
      <c r="L38" s="106"/>
      <c r="M38" s="66"/>
      <c r="N38" s="66"/>
      <c r="O38" s="66"/>
    </row>
    <row r="39" spans="1:15" ht="15" customHeight="1" x14ac:dyDescent="0.2">
      <c r="A39" s="364" t="s">
        <v>110</v>
      </c>
      <c r="B39" s="154">
        <v>271.10000000000002</v>
      </c>
      <c r="C39" s="154">
        <f t="shared" si="9"/>
        <v>298.8</v>
      </c>
      <c r="D39" s="154">
        <v>10.199999999999999</v>
      </c>
      <c r="E39" s="362">
        <v>2452</v>
      </c>
      <c r="F39" s="362">
        <v>1946</v>
      </c>
      <c r="G39" s="363">
        <f t="shared" si="0"/>
        <v>-20.6</v>
      </c>
      <c r="H39" s="154">
        <f t="shared" si="10"/>
        <v>664.7</v>
      </c>
      <c r="I39" s="154">
        <f t="shared" si="11"/>
        <v>581.5</v>
      </c>
      <c r="J39" s="154">
        <f t="shared" si="1"/>
        <v>-12.5</v>
      </c>
      <c r="K39" s="136"/>
      <c r="L39" s="106"/>
      <c r="M39" s="66"/>
      <c r="N39" s="66"/>
      <c r="O39" s="106"/>
    </row>
    <row r="40" spans="1:15" ht="15" hidden="1" customHeight="1" x14ac:dyDescent="0.2">
      <c r="A40" s="54" t="s">
        <v>111</v>
      </c>
      <c r="B40" s="153">
        <v>0</v>
      </c>
      <c r="C40" s="153">
        <v>0</v>
      </c>
      <c r="D40" s="153">
        <f t="shared" ref="D40:D42" si="12">IF($B40=0,0,ROUND((C40/$B40-1)*100,1))</f>
        <v>0</v>
      </c>
      <c r="E40" s="365">
        <v>0</v>
      </c>
      <c r="F40" s="365">
        <f>IF(SUM(A40:B40)&gt;0,SUM(AY40:AZ40)/SUM(A40:B40),0)</f>
        <v>0</v>
      </c>
      <c r="G40" s="153">
        <f t="shared" si="0"/>
        <v>0</v>
      </c>
      <c r="H40" s="153">
        <v>0</v>
      </c>
      <c r="I40" s="153">
        <f>SUM(I8,I16)</f>
        <v>0</v>
      </c>
      <c r="J40" s="153">
        <f t="shared" si="1"/>
        <v>0</v>
      </c>
      <c r="K40" s="106"/>
      <c r="L40" s="106"/>
      <c r="M40" s="66"/>
      <c r="N40" s="66"/>
      <c r="O40" s="66"/>
    </row>
    <row r="41" spans="1:15" ht="15" customHeight="1" x14ac:dyDescent="0.2">
      <c r="A41" s="103" t="s">
        <v>112</v>
      </c>
      <c r="B41" s="366">
        <f>SUM(B26,B31,B36)</f>
        <v>398.00000000000006</v>
      </c>
      <c r="C41" s="366">
        <f>SUM(C26,C31,C36)</f>
        <v>425.70000000000005</v>
      </c>
      <c r="D41" s="366">
        <f t="shared" si="12"/>
        <v>7</v>
      </c>
      <c r="E41" s="367">
        <v>2209</v>
      </c>
      <c r="F41" s="367">
        <f t="shared" ref="F41:F42" si="13">IF(C41=0,0,IF(I41=0,0,ROUND(I41/C41*1000,0)))</f>
        <v>1987</v>
      </c>
      <c r="G41" s="366">
        <f t="shared" si="0"/>
        <v>-10</v>
      </c>
      <c r="H41" s="366">
        <f>SUM(H26,H31,H36)</f>
        <v>879.1</v>
      </c>
      <c r="I41" s="366">
        <f>SUM(I26,I31,I36)</f>
        <v>845.7</v>
      </c>
      <c r="J41" s="366">
        <f t="shared" si="1"/>
        <v>-3.8</v>
      </c>
      <c r="K41" s="106"/>
      <c r="L41" s="106"/>
      <c r="M41" s="66"/>
      <c r="N41" s="66"/>
      <c r="O41" s="66"/>
    </row>
    <row r="42" spans="1:15" ht="15" customHeight="1" x14ac:dyDescent="0.2">
      <c r="A42" s="368" t="s">
        <v>58</v>
      </c>
      <c r="B42" s="369">
        <f>SUM(B40:B41)</f>
        <v>398.00000000000006</v>
      </c>
      <c r="C42" s="369">
        <f>SUM(C40:C41)</f>
        <v>425.70000000000005</v>
      </c>
      <c r="D42" s="369">
        <f t="shared" si="12"/>
        <v>7</v>
      </c>
      <c r="E42" s="370">
        <v>2209</v>
      </c>
      <c r="F42" s="370">
        <f t="shared" si="13"/>
        <v>1987</v>
      </c>
      <c r="G42" s="369">
        <f t="shared" si="0"/>
        <v>-10</v>
      </c>
      <c r="H42" s="369">
        <f>SUM(H8,H16,H26,H31,H36)</f>
        <v>879.1</v>
      </c>
      <c r="I42" s="369">
        <f>SUM(I8,I16,I26,I31,I36)</f>
        <v>845.7</v>
      </c>
      <c r="J42" s="369">
        <f t="shared" si="1"/>
        <v>-3.8</v>
      </c>
      <c r="K42" s="106"/>
      <c r="L42" s="106"/>
      <c r="M42" s="66"/>
      <c r="N42" s="66"/>
      <c r="O42" s="66"/>
    </row>
    <row r="43" spans="1:15" ht="15.6" customHeight="1" x14ac:dyDescent="0.2">
      <c r="A43" s="135" t="e">
        <f>#REF!</f>
        <v>#REF!</v>
      </c>
    </row>
    <row r="44" spans="1:15" ht="15.6" customHeight="1" x14ac:dyDescent="0.2">
      <c r="A44" s="135" t="e">
        <f>#REF!</f>
        <v>#REF!</v>
      </c>
    </row>
    <row r="45" spans="1:15" ht="15" customHeight="1" x14ac:dyDescent="0.2"/>
    <row r="46" spans="1:15" ht="15" customHeight="1" x14ac:dyDescent="0.2"/>
    <row r="47" spans="1:15" ht="15" customHeight="1" x14ac:dyDescent="0.2"/>
    <row r="48" spans="1:15" ht="15" customHeight="1" x14ac:dyDescent="0.2"/>
    <row r="49" spans="6:6" ht="15" customHeight="1" x14ac:dyDescent="0.2">
      <c r="F49" s="336"/>
    </row>
    <row r="50" spans="6:6" ht="15" customHeight="1" x14ac:dyDescent="0.2"/>
    <row r="51" spans="6:6" ht="15" customHeight="1" x14ac:dyDescent="0.2"/>
    <row r="52" spans="6:6" ht="15" customHeight="1" x14ac:dyDescent="0.2"/>
    <row r="53" spans="6:6" ht="15" customHeight="1" x14ac:dyDescent="0.2"/>
    <row r="54" spans="6:6" ht="15" customHeight="1" x14ac:dyDescent="0.2"/>
    <row r="55" spans="6:6" ht="1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5"/>
  <sheetViews>
    <sheetView zoomScale="90" workbookViewId="0">
      <selection activeCell="D23" sqref="D23"/>
    </sheetView>
  </sheetViews>
  <sheetFormatPr defaultColWidth="11.42578125" defaultRowHeight="12" customHeight="1" x14ac:dyDescent="0.2"/>
  <cols>
    <col min="1" max="1" width="19.140625" style="135" customWidth="1"/>
    <col min="2" max="3" width="11.28515625" style="135" customWidth="1"/>
    <col min="4" max="4" width="7.42578125" style="135" customWidth="1"/>
    <col min="5" max="6" width="11.28515625" style="135" customWidth="1"/>
    <col min="7" max="7" width="7.42578125" style="135" customWidth="1"/>
    <col min="8" max="9" width="11.28515625" style="135" customWidth="1"/>
    <col min="10" max="10" width="7.42578125" style="135" customWidth="1"/>
    <col min="11" max="12" width="11.28515625" style="135" customWidth="1"/>
    <col min="13" max="14" width="7" style="135" customWidth="1"/>
    <col min="15" max="15" width="8.28515625" style="135" customWidth="1"/>
    <col min="16" max="257" width="11.42578125" style="135" customWidth="1"/>
  </cols>
  <sheetData>
    <row r="1" spans="1:12" ht="31.5" customHeight="1" x14ac:dyDescent="0.2">
      <c r="A1" s="691"/>
      <c r="B1" s="691"/>
      <c r="C1" s="691"/>
      <c r="D1" s="691"/>
      <c r="E1" s="691"/>
      <c r="F1" s="691"/>
      <c r="G1" s="691"/>
      <c r="H1" s="691"/>
      <c r="I1" s="691"/>
      <c r="J1" s="691"/>
      <c r="K1" s="337"/>
      <c r="L1" s="337"/>
    </row>
    <row r="2" spans="1:12" ht="15.6" customHeight="1" x14ac:dyDescent="0.2">
      <c r="A2" s="691"/>
      <c r="B2" s="691"/>
      <c r="C2" s="691"/>
      <c r="D2" s="691"/>
      <c r="E2" s="691"/>
      <c r="F2" s="691"/>
      <c r="G2" s="691"/>
      <c r="H2" s="691"/>
      <c r="I2" s="691"/>
      <c r="J2" s="691"/>
      <c r="K2" s="338"/>
      <c r="L2" s="338"/>
    </row>
    <row r="3" spans="1:12" ht="15.6" customHeight="1" x14ac:dyDescent="0.2">
      <c r="A3" s="691"/>
      <c r="B3" s="691"/>
      <c r="C3" s="691"/>
      <c r="D3" s="691"/>
      <c r="E3" s="691"/>
      <c r="F3" s="691"/>
      <c r="G3" s="691"/>
      <c r="H3" s="691"/>
      <c r="I3" s="691"/>
      <c r="J3" s="691"/>
      <c r="K3" s="338"/>
      <c r="L3" s="338"/>
    </row>
    <row r="4" spans="1:12" ht="15.6" customHeight="1" x14ac:dyDescent="0.2">
      <c r="A4" s="691"/>
      <c r="B4" s="691"/>
      <c r="C4" s="691"/>
      <c r="D4" s="691"/>
      <c r="E4" s="691"/>
      <c r="F4" s="691"/>
      <c r="G4" s="691"/>
      <c r="H4" s="691"/>
      <c r="I4" s="691"/>
      <c r="J4" s="691"/>
    </row>
    <row r="5" spans="1:12" ht="20.100000000000001" customHeight="1" x14ac:dyDescent="0.2">
      <c r="A5" s="734" t="s">
        <v>65</v>
      </c>
      <c r="B5" s="738" t="s">
        <v>66</v>
      </c>
      <c r="C5" s="738"/>
      <c r="D5" s="738"/>
      <c r="E5" s="737" t="s">
        <v>67</v>
      </c>
      <c r="F5" s="737"/>
      <c r="G5" s="737"/>
      <c r="H5" s="738" t="s">
        <v>68</v>
      </c>
      <c r="I5" s="738"/>
      <c r="J5" s="738"/>
    </row>
    <row r="6" spans="1:12" ht="20.100000000000001" customHeight="1" x14ac:dyDescent="0.2">
      <c r="A6" s="734"/>
      <c r="B6" s="347" t="e">
        <f>#REF!</f>
        <v>#REF!</v>
      </c>
      <c r="C6" s="347" t="e">
        <f>#REF!</f>
        <v>#REF!</v>
      </c>
      <c r="D6" s="347" t="s">
        <v>69</v>
      </c>
      <c r="E6" s="347" t="e">
        <f>#REF!</f>
        <v>#REF!</v>
      </c>
      <c r="F6" s="347" t="e">
        <f>#REF!</f>
        <v>#REF!</v>
      </c>
      <c r="G6" s="347" t="s">
        <v>69</v>
      </c>
      <c r="H6" s="347" t="e">
        <f>#REF!</f>
        <v>#REF!</v>
      </c>
      <c r="I6" s="347" t="e">
        <f>#REF!</f>
        <v>#REF!</v>
      </c>
      <c r="J6" s="347" t="s">
        <v>69</v>
      </c>
    </row>
    <row r="7" spans="1:12" ht="19.5" customHeight="1" x14ac:dyDescent="0.2">
      <c r="A7" s="734"/>
      <c r="B7" s="347" t="s">
        <v>70</v>
      </c>
      <c r="C7" s="347" t="s">
        <v>71</v>
      </c>
      <c r="D7" s="347" t="s">
        <v>72</v>
      </c>
      <c r="E7" s="347" t="s">
        <v>73</v>
      </c>
      <c r="F7" s="347" t="s">
        <v>74</v>
      </c>
      <c r="G7" s="347" t="s">
        <v>75</v>
      </c>
      <c r="H7" s="347" t="s">
        <v>76</v>
      </c>
      <c r="I7" s="347" t="s">
        <v>77</v>
      </c>
      <c r="J7" s="347" t="s">
        <v>78</v>
      </c>
    </row>
    <row r="8" spans="1:12" ht="15" hidden="1" customHeight="1" x14ac:dyDescent="0.2">
      <c r="A8" s="139" t="s">
        <v>79</v>
      </c>
      <c r="B8" s="140">
        <v>0</v>
      </c>
      <c r="C8" s="140">
        <f>SUM(C9:C15)</f>
        <v>0</v>
      </c>
      <c r="D8" s="140">
        <f>IF($B8=0,0,ROUND((C8/$B8-1)*100,1))</f>
        <v>0</v>
      </c>
      <c r="E8" s="141">
        <v>0</v>
      </c>
      <c r="F8" s="141">
        <v>0</v>
      </c>
      <c r="G8" s="140">
        <f t="shared" ref="G8:G42" si="0">IF($E8=0,0,ROUND((F8/$E8-1)*100,1))</f>
        <v>0</v>
      </c>
      <c r="H8" s="140">
        <v>0</v>
      </c>
      <c r="I8" s="140">
        <f>SUM(I9:I15)</f>
        <v>0</v>
      </c>
      <c r="J8" s="140">
        <f t="shared" ref="J8:J42" si="1">IF($H8=0,0,ROUND((I8/$H8-1)*100,1))</f>
        <v>0</v>
      </c>
    </row>
    <row r="9" spans="1:12" ht="15" hidden="1" customHeight="1" x14ac:dyDescent="0.2">
      <c r="A9" s="206" t="s">
        <v>80</v>
      </c>
      <c r="B9" s="70">
        <v>0</v>
      </c>
      <c r="C9" s="70">
        <f t="shared" ref="C9:C15" si="2">ROUND(B9*(1+(D9/100)),1)</f>
        <v>0</v>
      </c>
      <c r="D9" s="70">
        <v>0</v>
      </c>
      <c r="E9" s="331">
        <v>0</v>
      </c>
      <c r="F9" s="331">
        <v>0</v>
      </c>
      <c r="G9" s="144">
        <f t="shared" si="0"/>
        <v>0</v>
      </c>
      <c r="H9" s="70">
        <v>0</v>
      </c>
      <c r="I9" s="70">
        <f t="shared" ref="I9:I15" si="3">ROUND(C9*$F9/1000,1)</f>
        <v>0</v>
      </c>
      <c r="J9" s="70">
        <f t="shared" si="1"/>
        <v>0</v>
      </c>
    </row>
    <row r="10" spans="1:12" ht="15" hidden="1" customHeight="1" x14ac:dyDescent="0.2">
      <c r="A10" s="206" t="s">
        <v>81</v>
      </c>
      <c r="B10" s="70">
        <v>0</v>
      </c>
      <c r="C10" s="70">
        <f t="shared" si="2"/>
        <v>0</v>
      </c>
      <c r="D10" s="70">
        <v>0</v>
      </c>
      <c r="E10" s="331">
        <v>0</v>
      </c>
      <c r="F10" s="331">
        <v>0</v>
      </c>
      <c r="G10" s="144">
        <f t="shared" si="0"/>
        <v>0</v>
      </c>
      <c r="H10" s="70">
        <v>0</v>
      </c>
      <c r="I10" s="70">
        <f t="shared" si="3"/>
        <v>0</v>
      </c>
      <c r="J10" s="70">
        <f t="shared" si="1"/>
        <v>0</v>
      </c>
    </row>
    <row r="11" spans="1:12" ht="15" hidden="1" customHeight="1" x14ac:dyDescent="0.2">
      <c r="A11" s="206" t="s">
        <v>82</v>
      </c>
      <c r="B11" s="70">
        <v>0</v>
      </c>
      <c r="C11" s="70">
        <f t="shared" si="2"/>
        <v>0</v>
      </c>
      <c r="D11" s="70">
        <v>0</v>
      </c>
      <c r="E11" s="331">
        <v>0</v>
      </c>
      <c r="F11" s="331">
        <v>0</v>
      </c>
      <c r="G11" s="144">
        <f t="shared" si="0"/>
        <v>0</v>
      </c>
      <c r="H11" s="70">
        <v>0</v>
      </c>
      <c r="I11" s="70">
        <f t="shared" si="3"/>
        <v>0</v>
      </c>
      <c r="J11" s="70">
        <f t="shared" si="1"/>
        <v>0</v>
      </c>
    </row>
    <row r="12" spans="1:12" ht="15" hidden="1" customHeight="1" x14ac:dyDescent="0.2">
      <c r="A12" s="206" t="s">
        <v>83</v>
      </c>
      <c r="B12" s="70">
        <v>0</v>
      </c>
      <c r="C12" s="70">
        <f t="shared" si="2"/>
        <v>0</v>
      </c>
      <c r="D12" s="70">
        <v>0</v>
      </c>
      <c r="E12" s="331">
        <v>0</v>
      </c>
      <c r="F12" s="331">
        <v>0</v>
      </c>
      <c r="G12" s="144">
        <f t="shared" si="0"/>
        <v>0</v>
      </c>
      <c r="H12" s="70">
        <v>0</v>
      </c>
      <c r="I12" s="70">
        <f t="shared" si="3"/>
        <v>0</v>
      </c>
      <c r="J12" s="70">
        <f t="shared" si="1"/>
        <v>0</v>
      </c>
    </row>
    <row r="13" spans="1:12" ht="15" hidden="1" customHeight="1" x14ac:dyDescent="0.2">
      <c r="A13" s="206" t="s">
        <v>84</v>
      </c>
      <c r="B13" s="70">
        <v>0</v>
      </c>
      <c r="C13" s="70">
        <f t="shared" si="2"/>
        <v>0</v>
      </c>
      <c r="D13" s="70">
        <v>0</v>
      </c>
      <c r="E13" s="331">
        <v>0</v>
      </c>
      <c r="F13" s="331">
        <v>0</v>
      </c>
      <c r="G13" s="144">
        <f t="shared" si="0"/>
        <v>0</v>
      </c>
      <c r="H13" s="70">
        <v>0</v>
      </c>
      <c r="I13" s="70">
        <f t="shared" si="3"/>
        <v>0</v>
      </c>
      <c r="J13" s="70">
        <f t="shared" si="1"/>
        <v>0</v>
      </c>
    </row>
    <row r="14" spans="1:12" ht="15" hidden="1" customHeight="1" x14ac:dyDescent="0.2">
      <c r="A14" s="206" t="s">
        <v>85</v>
      </c>
      <c r="B14" s="70">
        <v>0</v>
      </c>
      <c r="C14" s="70">
        <f t="shared" si="2"/>
        <v>0</v>
      </c>
      <c r="D14" s="70">
        <v>0</v>
      </c>
      <c r="E14" s="331">
        <v>0</v>
      </c>
      <c r="F14" s="331">
        <v>0</v>
      </c>
      <c r="G14" s="144">
        <f t="shared" si="0"/>
        <v>0</v>
      </c>
      <c r="H14" s="70">
        <v>0</v>
      </c>
      <c r="I14" s="70">
        <f t="shared" si="3"/>
        <v>0</v>
      </c>
      <c r="J14" s="70">
        <f t="shared" si="1"/>
        <v>0</v>
      </c>
    </row>
    <row r="15" spans="1:12" ht="15" hidden="1" customHeight="1" x14ac:dyDescent="0.2">
      <c r="A15" s="206" t="s">
        <v>86</v>
      </c>
      <c r="B15" s="70">
        <v>0</v>
      </c>
      <c r="C15" s="70">
        <f t="shared" si="2"/>
        <v>0</v>
      </c>
      <c r="D15" s="70">
        <v>0</v>
      </c>
      <c r="E15" s="208">
        <v>0</v>
      </c>
      <c r="F15" s="208">
        <v>0</v>
      </c>
      <c r="G15" s="144">
        <f t="shared" si="0"/>
        <v>0</v>
      </c>
      <c r="H15" s="70">
        <v>0</v>
      </c>
      <c r="I15" s="70">
        <f t="shared" si="3"/>
        <v>0</v>
      </c>
      <c r="J15" s="70">
        <f t="shared" si="1"/>
        <v>0</v>
      </c>
    </row>
    <row r="16" spans="1:12" ht="15" hidden="1" customHeight="1" x14ac:dyDescent="0.2">
      <c r="A16" s="207" t="s">
        <v>87</v>
      </c>
      <c r="B16" s="69">
        <v>0</v>
      </c>
      <c r="C16" s="69">
        <f>SUM(C17:C25)</f>
        <v>0</v>
      </c>
      <c r="D16" s="69">
        <f>IF($B16=0,0,ROUND((C16/$B16-1)*100,1))</f>
        <v>0</v>
      </c>
      <c r="E16" s="208">
        <v>0</v>
      </c>
      <c r="F16" s="208">
        <v>0</v>
      </c>
      <c r="G16" s="69">
        <f t="shared" si="0"/>
        <v>0</v>
      </c>
      <c r="H16" s="69">
        <f>SUM(H17:H25)</f>
        <v>0</v>
      </c>
      <c r="I16" s="69">
        <f>SUM(I17:I25)</f>
        <v>0</v>
      </c>
      <c r="J16" s="69">
        <f t="shared" si="1"/>
        <v>0</v>
      </c>
    </row>
    <row r="17" spans="1:10" ht="15" hidden="1" customHeight="1" x14ac:dyDescent="0.2">
      <c r="A17" s="206" t="s">
        <v>88</v>
      </c>
      <c r="B17" s="70">
        <v>0</v>
      </c>
      <c r="C17" s="70">
        <f t="shared" ref="C17:C25" si="4">ROUND(B17*(1+(D17/100)),1)</f>
        <v>0</v>
      </c>
      <c r="D17" s="70">
        <v>0</v>
      </c>
      <c r="E17" s="331">
        <v>0</v>
      </c>
      <c r="F17" s="331">
        <v>0</v>
      </c>
      <c r="G17" s="144">
        <f t="shared" si="0"/>
        <v>0</v>
      </c>
      <c r="H17" s="70">
        <f t="shared" ref="H17:H25" si="5">ROUND(B17*E17/1000,1)</f>
        <v>0</v>
      </c>
      <c r="I17" s="70">
        <f t="shared" ref="I17:I25" si="6">ROUND(C17*$F17/1000,1)</f>
        <v>0</v>
      </c>
      <c r="J17" s="70">
        <f t="shared" si="1"/>
        <v>0</v>
      </c>
    </row>
    <row r="18" spans="1:10" ht="15" hidden="1" customHeight="1" x14ac:dyDescent="0.2">
      <c r="A18" s="206" t="s">
        <v>89</v>
      </c>
      <c r="B18" s="70">
        <v>0</v>
      </c>
      <c r="C18" s="70">
        <f t="shared" si="4"/>
        <v>0</v>
      </c>
      <c r="D18" s="70">
        <v>0</v>
      </c>
      <c r="E18" s="331">
        <v>0</v>
      </c>
      <c r="F18" s="331">
        <v>0</v>
      </c>
      <c r="G18" s="144">
        <f t="shared" si="0"/>
        <v>0</v>
      </c>
      <c r="H18" s="70">
        <f t="shared" si="5"/>
        <v>0</v>
      </c>
      <c r="I18" s="70">
        <f t="shared" si="6"/>
        <v>0</v>
      </c>
      <c r="J18" s="70">
        <f t="shared" si="1"/>
        <v>0</v>
      </c>
    </row>
    <row r="19" spans="1:10" ht="15" hidden="1" customHeight="1" x14ac:dyDescent="0.2">
      <c r="A19" s="206" t="s">
        <v>90</v>
      </c>
      <c r="B19" s="70">
        <v>0</v>
      </c>
      <c r="C19" s="70">
        <f t="shared" si="4"/>
        <v>0</v>
      </c>
      <c r="D19" s="70">
        <v>0</v>
      </c>
      <c r="E19" s="331">
        <v>0</v>
      </c>
      <c r="F19" s="331">
        <v>0</v>
      </c>
      <c r="G19" s="144">
        <f t="shared" si="0"/>
        <v>0</v>
      </c>
      <c r="H19" s="70">
        <f t="shared" si="5"/>
        <v>0</v>
      </c>
      <c r="I19" s="70">
        <f t="shared" si="6"/>
        <v>0</v>
      </c>
      <c r="J19" s="70">
        <f t="shared" si="1"/>
        <v>0</v>
      </c>
    </row>
    <row r="20" spans="1:10" ht="15" hidden="1" customHeight="1" x14ac:dyDescent="0.2">
      <c r="A20" s="206" t="s">
        <v>91</v>
      </c>
      <c r="B20" s="70">
        <v>0</v>
      </c>
      <c r="C20" s="70">
        <f t="shared" si="4"/>
        <v>0</v>
      </c>
      <c r="D20" s="70">
        <v>0</v>
      </c>
      <c r="E20" s="331">
        <v>0</v>
      </c>
      <c r="F20" s="331">
        <v>0</v>
      </c>
      <c r="G20" s="144">
        <f t="shared" si="0"/>
        <v>0</v>
      </c>
      <c r="H20" s="70">
        <f t="shared" si="5"/>
        <v>0</v>
      </c>
      <c r="I20" s="70">
        <f t="shared" si="6"/>
        <v>0</v>
      </c>
      <c r="J20" s="70">
        <f t="shared" si="1"/>
        <v>0</v>
      </c>
    </row>
    <row r="21" spans="1:10" ht="15" hidden="1" customHeight="1" x14ac:dyDescent="0.2">
      <c r="A21" s="206" t="s">
        <v>92</v>
      </c>
      <c r="B21" s="70">
        <v>0</v>
      </c>
      <c r="C21" s="70">
        <f t="shared" si="4"/>
        <v>0</v>
      </c>
      <c r="D21" s="70">
        <v>0</v>
      </c>
      <c r="E21" s="331">
        <v>0</v>
      </c>
      <c r="F21" s="331">
        <v>0</v>
      </c>
      <c r="G21" s="144">
        <f t="shared" si="0"/>
        <v>0</v>
      </c>
      <c r="H21" s="70">
        <f t="shared" si="5"/>
        <v>0</v>
      </c>
      <c r="I21" s="70">
        <f t="shared" si="6"/>
        <v>0</v>
      </c>
      <c r="J21" s="70">
        <f t="shared" si="1"/>
        <v>0</v>
      </c>
    </row>
    <row r="22" spans="1:10" ht="15" hidden="1" customHeight="1" x14ac:dyDescent="0.2">
      <c r="A22" s="206" t="s">
        <v>93</v>
      </c>
      <c r="B22" s="70">
        <v>0</v>
      </c>
      <c r="C22" s="70">
        <f t="shared" si="4"/>
        <v>0</v>
      </c>
      <c r="D22" s="70">
        <v>0</v>
      </c>
      <c r="E22" s="331">
        <v>0</v>
      </c>
      <c r="F22" s="331">
        <v>0</v>
      </c>
      <c r="G22" s="144">
        <f t="shared" si="0"/>
        <v>0</v>
      </c>
      <c r="H22" s="70">
        <f t="shared" si="5"/>
        <v>0</v>
      </c>
      <c r="I22" s="70">
        <f t="shared" si="6"/>
        <v>0</v>
      </c>
      <c r="J22" s="70">
        <f t="shared" si="1"/>
        <v>0</v>
      </c>
    </row>
    <row r="23" spans="1:10" ht="15" hidden="1" customHeight="1" x14ac:dyDescent="0.2">
      <c r="A23" s="206" t="s">
        <v>94</v>
      </c>
      <c r="B23" s="70">
        <v>0</v>
      </c>
      <c r="C23" s="70">
        <f t="shared" si="4"/>
        <v>0</v>
      </c>
      <c r="D23" s="70">
        <v>0</v>
      </c>
      <c r="E23" s="331">
        <v>0</v>
      </c>
      <c r="F23" s="331">
        <v>0</v>
      </c>
      <c r="G23" s="144">
        <f t="shared" si="0"/>
        <v>0</v>
      </c>
      <c r="H23" s="70">
        <f t="shared" si="5"/>
        <v>0</v>
      </c>
      <c r="I23" s="70">
        <f t="shared" si="6"/>
        <v>0</v>
      </c>
      <c r="J23" s="70">
        <f t="shared" si="1"/>
        <v>0</v>
      </c>
    </row>
    <row r="24" spans="1:10" ht="15" hidden="1" customHeight="1" x14ac:dyDescent="0.2">
      <c r="A24" s="206" t="s">
        <v>95</v>
      </c>
      <c r="B24" s="70">
        <v>0</v>
      </c>
      <c r="C24" s="70">
        <f t="shared" si="4"/>
        <v>0</v>
      </c>
      <c r="D24" s="70">
        <v>0</v>
      </c>
      <c r="E24" s="331">
        <v>0</v>
      </c>
      <c r="F24" s="331">
        <v>0</v>
      </c>
      <c r="G24" s="144">
        <f t="shared" si="0"/>
        <v>0</v>
      </c>
      <c r="H24" s="70">
        <f t="shared" si="5"/>
        <v>0</v>
      </c>
      <c r="I24" s="70">
        <f t="shared" si="6"/>
        <v>0</v>
      </c>
      <c r="J24" s="70">
        <f t="shared" si="1"/>
        <v>0</v>
      </c>
    </row>
    <row r="25" spans="1:10" ht="15" hidden="1" customHeight="1" x14ac:dyDescent="0.2">
      <c r="A25" s="206" t="s">
        <v>96</v>
      </c>
      <c r="B25" s="70">
        <v>0</v>
      </c>
      <c r="C25" s="70">
        <f t="shared" si="4"/>
        <v>0</v>
      </c>
      <c r="D25" s="70">
        <v>0</v>
      </c>
      <c r="E25" s="331">
        <v>0</v>
      </c>
      <c r="F25" s="331">
        <v>0</v>
      </c>
      <c r="G25" s="144">
        <f t="shared" si="0"/>
        <v>0</v>
      </c>
      <c r="H25" s="70">
        <f t="shared" si="5"/>
        <v>0</v>
      </c>
      <c r="I25" s="70">
        <f t="shared" si="6"/>
        <v>0</v>
      </c>
      <c r="J25" s="70">
        <f t="shared" si="1"/>
        <v>0</v>
      </c>
    </row>
    <row r="26" spans="1:10" ht="15" hidden="1" customHeight="1" x14ac:dyDescent="0.2">
      <c r="A26" s="207" t="s">
        <v>97</v>
      </c>
      <c r="B26" s="69">
        <v>0</v>
      </c>
      <c r="C26" s="69">
        <f>SUM(C27:C30)</f>
        <v>0</v>
      </c>
      <c r="D26" s="69">
        <f>IF($B26=0,0,ROUND((C26/$B26-1)*100,1))</f>
        <v>0</v>
      </c>
      <c r="E26" s="208">
        <f>IF(B26=0,0,IF(H26=0,0,ROUND(H26/B26*1000,0)))</f>
        <v>0</v>
      </c>
      <c r="F26" s="208">
        <f>IF(C26=0,0,IF(I26=0,0,ROUND(I26/C26*1000,0)))</f>
        <v>0</v>
      </c>
      <c r="G26" s="69">
        <f t="shared" si="0"/>
        <v>0</v>
      </c>
      <c r="H26" s="69">
        <f>SUM(H27:H30)</f>
        <v>0</v>
      </c>
      <c r="I26" s="69">
        <f>SUM(I27:I30)</f>
        <v>0</v>
      </c>
      <c r="J26" s="69">
        <f t="shared" si="1"/>
        <v>0</v>
      </c>
    </row>
    <row r="27" spans="1:10" ht="15" hidden="1" customHeight="1" x14ac:dyDescent="0.2">
      <c r="A27" s="206" t="s">
        <v>98</v>
      </c>
      <c r="B27" s="70">
        <v>0</v>
      </c>
      <c r="C27" s="70">
        <f t="shared" ref="C27:C30" si="7">ROUND(B27*(1+(D27/100)),1)</f>
        <v>0</v>
      </c>
      <c r="D27" s="70">
        <v>0</v>
      </c>
      <c r="E27" s="331">
        <v>0</v>
      </c>
      <c r="F27" s="331">
        <v>0</v>
      </c>
      <c r="G27" s="144">
        <f t="shared" si="0"/>
        <v>0</v>
      </c>
      <c r="H27" s="70">
        <f t="shared" ref="H27:H30" si="8">ROUND(B27*E27/1000,1)</f>
        <v>0</v>
      </c>
      <c r="I27" s="70">
        <f t="shared" ref="I27:I30" si="9">ROUND(C27*$F27/1000,1)</f>
        <v>0</v>
      </c>
      <c r="J27" s="70">
        <f t="shared" si="1"/>
        <v>0</v>
      </c>
    </row>
    <row r="28" spans="1:10" ht="15" hidden="1" customHeight="1" x14ac:dyDescent="0.2">
      <c r="A28" s="206" t="s">
        <v>99</v>
      </c>
      <c r="B28" s="70">
        <v>0</v>
      </c>
      <c r="C28" s="70">
        <f t="shared" si="7"/>
        <v>0</v>
      </c>
      <c r="D28" s="70">
        <v>0</v>
      </c>
      <c r="E28" s="331">
        <v>0</v>
      </c>
      <c r="F28" s="331">
        <v>0</v>
      </c>
      <c r="G28" s="144">
        <f t="shared" si="0"/>
        <v>0</v>
      </c>
      <c r="H28" s="70">
        <f t="shared" si="8"/>
        <v>0</v>
      </c>
      <c r="I28" s="70">
        <f t="shared" si="9"/>
        <v>0</v>
      </c>
      <c r="J28" s="70">
        <f t="shared" si="1"/>
        <v>0</v>
      </c>
    </row>
    <row r="29" spans="1:10" ht="15" hidden="1" customHeight="1" x14ac:dyDescent="0.2">
      <c r="A29" s="206" t="s">
        <v>100</v>
      </c>
      <c r="B29" s="70">
        <v>0</v>
      </c>
      <c r="C29" s="70">
        <f t="shared" si="7"/>
        <v>0</v>
      </c>
      <c r="D29" s="70">
        <v>0</v>
      </c>
      <c r="E29" s="331">
        <v>0</v>
      </c>
      <c r="F29" s="331">
        <v>0</v>
      </c>
      <c r="G29" s="144">
        <f t="shared" si="0"/>
        <v>0</v>
      </c>
      <c r="H29" s="70">
        <f t="shared" si="8"/>
        <v>0</v>
      </c>
      <c r="I29" s="70">
        <f t="shared" si="9"/>
        <v>0</v>
      </c>
      <c r="J29" s="70">
        <f t="shared" si="1"/>
        <v>0</v>
      </c>
    </row>
    <row r="30" spans="1:10" ht="15" hidden="1" customHeight="1" x14ac:dyDescent="0.2">
      <c r="A30" s="206" t="s">
        <v>101</v>
      </c>
      <c r="B30" s="70">
        <v>0</v>
      </c>
      <c r="C30" s="70">
        <f t="shared" si="7"/>
        <v>0</v>
      </c>
      <c r="D30" s="70">
        <v>0</v>
      </c>
      <c r="E30" s="331">
        <v>0</v>
      </c>
      <c r="F30" s="331">
        <v>0</v>
      </c>
      <c r="G30" s="144">
        <f t="shared" si="0"/>
        <v>0</v>
      </c>
      <c r="H30" s="70">
        <f t="shared" si="8"/>
        <v>0</v>
      </c>
      <c r="I30" s="70">
        <f t="shared" si="9"/>
        <v>0</v>
      </c>
      <c r="J30" s="70">
        <f t="shared" si="1"/>
        <v>0</v>
      </c>
    </row>
    <row r="31" spans="1:10" ht="15" hidden="1" customHeight="1" x14ac:dyDescent="0.2">
      <c r="A31" s="207" t="s">
        <v>102</v>
      </c>
      <c r="B31" s="69">
        <v>0</v>
      </c>
      <c r="C31" s="69">
        <f>SUM(C32:C35)</f>
        <v>0</v>
      </c>
      <c r="D31" s="69">
        <f>IF($B31=0,0,ROUND((C31/$B31-1)*100,1))</f>
        <v>0</v>
      </c>
      <c r="E31" s="208">
        <f>IF(B31=0,0,IF(H31=0,0,ROUND(H31/B31*1000,0)))</f>
        <v>0</v>
      </c>
      <c r="F31" s="208">
        <f>IF(C31=0,0,IF(I31=0,0,ROUND(I31/C31*1000,0)))</f>
        <v>0</v>
      </c>
      <c r="G31" s="69">
        <f t="shared" si="0"/>
        <v>0</v>
      </c>
      <c r="H31" s="69">
        <f>SUM(H32:H35)</f>
        <v>0</v>
      </c>
      <c r="I31" s="69">
        <f>SUM(I32:I35)</f>
        <v>0</v>
      </c>
      <c r="J31" s="69">
        <f t="shared" si="1"/>
        <v>0</v>
      </c>
    </row>
    <row r="32" spans="1:10" ht="15" hidden="1" customHeight="1" x14ac:dyDescent="0.2">
      <c r="A32" s="206" t="s">
        <v>103</v>
      </c>
      <c r="B32" s="70">
        <v>0</v>
      </c>
      <c r="C32" s="70">
        <f t="shared" ref="C32:C35" si="10">ROUND(B32*(1+(D32/100)),1)</f>
        <v>0</v>
      </c>
      <c r="D32" s="70">
        <v>0</v>
      </c>
      <c r="E32" s="331">
        <v>0</v>
      </c>
      <c r="F32" s="331">
        <v>0</v>
      </c>
      <c r="G32" s="144">
        <f t="shared" si="0"/>
        <v>0</v>
      </c>
      <c r="H32" s="70">
        <f t="shared" ref="H32:H35" si="11">ROUND(B32*E32/1000,1)</f>
        <v>0</v>
      </c>
      <c r="I32" s="70">
        <f t="shared" ref="I32:I35" si="12">ROUND(C32*$F32/1000,1)</f>
        <v>0</v>
      </c>
      <c r="J32" s="70">
        <f t="shared" si="1"/>
        <v>0</v>
      </c>
    </row>
    <row r="33" spans="1:15" ht="15" hidden="1" customHeight="1" x14ac:dyDescent="0.2">
      <c r="A33" s="206" t="s">
        <v>104</v>
      </c>
      <c r="B33" s="70">
        <v>0</v>
      </c>
      <c r="C33" s="70">
        <f t="shared" si="10"/>
        <v>0</v>
      </c>
      <c r="D33" s="70">
        <v>0</v>
      </c>
      <c r="E33" s="331">
        <v>0</v>
      </c>
      <c r="F33" s="331">
        <v>0</v>
      </c>
      <c r="G33" s="144">
        <f t="shared" si="0"/>
        <v>0</v>
      </c>
      <c r="H33" s="70">
        <f t="shared" si="11"/>
        <v>0</v>
      </c>
      <c r="I33" s="70">
        <f t="shared" si="12"/>
        <v>0</v>
      </c>
      <c r="J33" s="70">
        <f t="shared" si="1"/>
        <v>0</v>
      </c>
    </row>
    <row r="34" spans="1:15" ht="15" hidden="1" customHeight="1" x14ac:dyDescent="0.2">
      <c r="A34" s="206" t="s">
        <v>105</v>
      </c>
      <c r="B34" s="70">
        <v>0</v>
      </c>
      <c r="C34" s="70">
        <f t="shared" si="10"/>
        <v>0</v>
      </c>
      <c r="D34" s="70">
        <v>0</v>
      </c>
      <c r="E34" s="331">
        <v>0</v>
      </c>
      <c r="F34" s="331">
        <v>0</v>
      </c>
      <c r="G34" s="144">
        <f t="shared" si="0"/>
        <v>0</v>
      </c>
      <c r="H34" s="70">
        <f t="shared" si="11"/>
        <v>0</v>
      </c>
      <c r="I34" s="70">
        <f t="shared" si="12"/>
        <v>0</v>
      </c>
      <c r="J34" s="70">
        <f t="shared" si="1"/>
        <v>0</v>
      </c>
    </row>
    <row r="35" spans="1:15" ht="15" hidden="1" customHeight="1" x14ac:dyDescent="0.2">
      <c r="A35" s="209" t="s">
        <v>106</v>
      </c>
      <c r="B35" s="148">
        <v>0</v>
      </c>
      <c r="C35" s="148">
        <f t="shared" si="10"/>
        <v>0</v>
      </c>
      <c r="D35" s="148">
        <v>0</v>
      </c>
      <c r="E35" s="334">
        <v>0</v>
      </c>
      <c r="F35" s="334">
        <v>0</v>
      </c>
      <c r="G35" s="150">
        <f t="shared" si="0"/>
        <v>0</v>
      </c>
      <c r="H35" s="148">
        <f t="shared" si="11"/>
        <v>0</v>
      </c>
      <c r="I35" s="148">
        <f t="shared" si="12"/>
        <v>0</v>
      </c>
      <c r="J35" s="148">
        <f t="shared" si="1"/>
        <v>0</v>
      </c>
    </row>
    <row r="36" spans="1:15" ht="15" customHeight="1" x14ac:dyDescent="0.2">
      <c r="A36" s="100" t="s">
        <v>107</v>
      </c>
      <c r="B36" s="360">
        <f>SUM(B37:B39)</f>
        <v>34</v>
      </c>
      <c r="C36" s="360">
        <f>SUM(C37:C39)</f>
        <v>35.299999999999997</v>
      </c>
      <c r="D36" s="360">
        <f>IF($B36=0,0,ROUND((C36/$B36-1)*100,1))</f>
        <v>3.8</v>
      </c>
      <c r="E36" s="361">
        <v>1429</v>
      </c>
      <c r="F36" s="361">
        <f>IF(C36=0,0,IF(I36=0,0,ROUND(I36/C36*1000,0)))</f>
        <v>912</v>
      </c>
      <c r="G36" s="360">
        <f t="shared" si="0"/>
        <v>-36.200000000000003</v>
      </c>
      <c r="H36" s="360">
        <f>SUM(H37:H39)</f>
        <v>48.6</v>
      </c>
      <c r="I36" s="360">
        <f>SUM(I37:I39)</f>
        <v>32.199999999999996</v>
      </c>
      <c r="J36" s="360">
        <f t="shared" si="1"/>
        <v>-33.700000000000003</v>
      </c>
      <c r="L36" s="346"/>
      <c r="O36" s="346"/>
    </row>
    <row r="37" spans="1:15" ht="15" customHeight="1" x14ac:dyDescent="0.2">
      <c r="A37" s="364" t="s">
        <v>108</v>
      </c>
      <c r="B37" s="154">
        <v>0.9</v>
      </c>
      <c r="C37" s="154">
        <f>ROUND(B37*(1+(D37/100)),1)</f>
        <v>0.5</v>
      </c>
      <c r="D37" s="363">
        <v>-44.4</v>
      </c>
      <c r="E37" s="362">
        <v>1017</v>
      </c>
      <c r="F37" s="362">
        <v>1691</v>
      </c>
      <c r="G37" s="363">
        <f t="shared" si="0"/>
        <v>66.3</v>
      </c>
      <c r="H37" s="154">
        <f>ROUND(B37*$E37/1000,1)</f>
        <v>0.9</v>
      </c>
      <c r="I37" s="154">
        <f t="shared" ref="I37:I39" si="13">ROUND(C37*$F37/1000,1)</f>
        <v>0.8</v>
      </c>
      <c r="J37" s="154">
        <f t="shared" si="1"/>
        <v>-11.1</v>
      </c>
      <c r="L37" s="346"/>
    </row>
    <row r="38" spans="1:15" ht="15" hidden="1" customHeight="1" x14ac:dyDescent="0.2">
      <c r="A38" s="272" t="s">
        <v>109</v>
      </c>
      <c r="B38" s="154">
        <v>0</v>
      </c>
      <c r="C38" s="154">
        <v>0</v>
      </c>
      <c r="D38" s="363"/>
      <c r="E38" s="362">
        <v>0</v>
      </c>
      <c r="F38" s="362">
        <v>0</v>
      </c>
      <c r="G38" s="363">
        <f t="shared" si="0"/>
        <v>0</v>
      </c>
      <c r="H38" s="154">
        <f>ROUND(B38*$F38/1000,1)</f>
        <v>0</v>
      </c>
      <c r="I38" s="154">
        <f t="shared" si="13"/>
        <v>0</v>
      </c>
      <c r="J38" s="154">
        <f t="shared" si="1"/>
        <v>0</v>
      </c>
      <c r="L38" s="346"/>
      <c r="O38" s="346"/>
    </row>
    <row r="39" spans="1:15" ht="15" customHeight="1" x14ac:dyDescent="0.2">
      <c r="A39" s="364" t="s">
        <v>110</v>
      </c>
      <c r="B39" s="154">
        <v>33.1</v>
      </c>
      <c r="C39" s="154">
        <f>ROUND(B39*(1+(D39/100)),1)</f>
        <v>34.799999999999997</v>
      </c>
      <c r="D39" s="363">
        <v>5</v>
      </c>
      <c r="E39" s="362">
        <v>1441</v>
      </c>
      <c r="F39" s="362">
        <v>901</v>
      </c>
      <c r="G39" s="363">
        <f t="shared" si="0"/>
        <v>-37.5</v>
      </c>
      <c r="H39" s="154">
        <f>ROUND(B39*$E39/1000,1)</f>
        <v>47.7</v>
      </c>
      <c r="I39" s="154">
        <f t="shared" si="13"/>
        <v>31.4</v>
      </c>
      <c r="J39" s="154">
        <f t="shared" si="1"/>
        <v>-34.200000000000003</v>
      </c>
      <c r="L39" s="346"/>
      <c r="O39" s="346"/>
    </row>
    <row r="40" spans="1:15" ht="15" hidden="1" customHeight="1" x14ac:dyDescent="0.2">
      <c r="A40" s="54" t="s">
        <v>111</v>
      </c>
      <c r="B40" s="153">
        <v>0</v>
      </c>
      <c r="C40" s="153">
        <v>0</v>
      </c>
      <c r="D40" s="153">
        <f t="shared" ref="D40:D42" si="14">IF($B40=0,0,ROUND((C40/$B40-1)*100,1))</f>
        <v>0</v>
      </c>
      <c r="E40" s="365">
        <v>0</v>
      </c>
      <c r="F40" s="365">
        <f>IF(SUM(A40:B40)&gt;0,SUM(AY40:AZ40)/SUM(A40:B40),0)</f>
        <v>0</v>
      </c>
      <c r="G40" s="153">
        <f t="shared" si="0"/>
        <v>0</v>
      </c>
      <c r="H40" s="153">
        <f>SUM(H8,H16)</f>
        <v>0</v>
      </c>
      <c r="I40" s="153">
        <f>SUM(I8,I16)</f>
        <v>0</v>
      </c>
      <c r="J40" s="153">
        <f t="shared" si="1"/>
        <v>0</v>
      </c>
      <c r="L40" s="346"/>
      <c r="O40" s="346"/>
    </row>
    <row r="41" spans="1:15" ht="15" customHeight="1" x14ac:dyDescent="0.2">
      <c r="A41" s="103" t="s">
        <v>112</v>
      </c>
      <c r="B41" s="366">
        <f>SUM(B26,B31,B36)</f>
        <v>34</v>
      </c>
      <c r="C41" s="366">
        <f>SUM(C26,C31,C36)</f>
        <v>35.299999999999997</v>
      </c>
      <c r="D41" s="366">
        <f t="shared" si="14"/>
        <v>3.8</v>
      </c>
      <c r="E41" s="367">
        <v>1429</v>
      </c>
      <c r="F41" s="367">
        <f t="shared" ref="F41:F42" si="15">IF(C41=0,0,IF(I41=0,0,ROUND(I41/C41*1000,0)))</f>
        <v>912</v>
      </c>
      <c r="G41" s="366">
        <f t="shared" si="0"/>
        <v>-36.200000000000003</v>
      </c>
      <c r="H41" s="366">
        <f>SUM(H26,H31,H36)</f>
        <v>48.6</v>
      </c>
      <c r="I41" s="366">
        <f>SUM(I26,I31,I36)</f>
        <v>32.199999999999996</v>
      </c>
      <c r="J41" s="366">
        <f t="shared" si="1"/>
        <v>-33.700000000000003</v>
      </c>
      <c r="L41" s="346"/>
      <c r="O41" s="346"/>
    </row>
    <row r="42" spans="1:15" ht="15" customHeight="1" x14ac:dyDescent="0.2">
      <c r="A42" s="368" t="s">
        <v>58</v>
      </c>
      <c r="B42" s="369">
        <f>SUM(B40:B41)</f>
        <v>34</v>
      </c>
      <c r="C42" s="369">
        <f>SUM(C40:C41)</f>
        <v>35.299999999999997</v>
      </c>
      <c r="D42" s="369">
        <f t="shared" si="14"/>
        <v>3.8</v>
      </c>
      <c r="E42" s="370">
        <v>1429</v>
      </c>
      <c r="F42" s="370">
        <f t="shared" si="15"/>
        <v>912</v>
      </c>
      <c r="G42" s="369">
        <f t="shared" si="0"/>
        <v>-36.200000000000003</v>
      </c>
      <c r="H42" s="369">
        <f>SUM(H8,H16,H26,H31,H36)</f>
        <v>48.6</v>
      </c>
      <c r="I42" s="369">
        <f>SUM(I8,I16,I26,I31,I36)</f>
        <v>32.199999999999996</v>
      </c>
      <c r="J42" s="369">
        <f t="shared" si="1"/>
        <v>-33.700000000000003</v>
      </c>
    </row>
    <row r="43" spans="1:15" ht="15.6" customHeight="1" x14ac:dyDescent="0.2">
      <c r="A43" s="135" t="e">
        <f>#REF!</f>
        <v>#REF!</v>
      </c>
    </row>
    <row r="44" spans="1:15" ht="15.6" customHeight="1" x14ac:dyDescent="0.2">
      <c r="A44" s="135" t="e">
        <f>#REF!</f>
        <v>#REF!</v>
      </c>
    </row>
    <row r="45" spans="1:15" ht="15" customHeight="1" x14ac:dyDescent="0.2"/>
    <row r="46" spans="1:15" ht="15" customHeight="1" x14ac:dyDescent="0.2"/>
    <row r="47" spans="1:15" ht="15" customHeight="1" x14ac:dyDescent="0.2"/>
    <row r="48" spans="1:15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5"/>
  <sheetViews>
    <sheetView zoomScale="90" workbookViewId="0">
      <selection activeCell="D23" sqref="D23"/>
    </sheetView>
  </sheetViews>
  <sheetFormatPr defaultColWidth="11.42578125" defaultRowHeight="12.75" customHeight="1" x14ac:dyDescent="0.2"/>
  <cols>
    <col min="1" max="1" width="19.140625" style="66" customWidth="1"/>
    <col min="2" max="3" width="11.28515625" style="66" customWidth="1"/>
    <col min="4" max="4" width="7.42578125" style="66" customWidth="1"/>
    <col min="5" max="6" width="11.28515625" style="66" customWidth="1"/>
    <col min="7" max="7" width="7.42578125" style="66" customWidth="1"/>
    <col min="8" max="9" width="11.28515625" style="66" customWidth="1"/>
    <col min="10" max="10" width="7.42578125" style="66" customWidth="1"/>
    <col min="11" max="12" width="11.28515625" style="66" customWidth="1"/>
    <col min="13" max="14" width="7" style="66" customWidth="1"/>
    <col min="15" max="15" width="8.140625" style="66" customWidth="1"/>
    <col min="16" max="257" width="11.42578125" style="66" customWidth="1"/>
  </cols>
  <sheetData>
    <row r="1" spans="1:12" ht="35.25" customHeight="1" x14ac:dyDescent="0.2">
      <c r="A1" s="691"/>
      <c r="B1" s="691"/>
      <c r="C1" s="691"/>
      <c r="D1" s="691"/>
      <c r="E1" s="691"/>
      <c r="F1" s="691"/>
      <c r="G1" s="691"/>
      <c r="H1" s="691"/>
      <c r="I1" s="691"/>
      <c r="J1" s="691"/>
      <c r="K1" s="136"/>
      <c r="L1" s="136"/>
    </row>
    <row r="2" spans="1:12" ht="15.6" customHeight="1" x14ac:dyDescent="0.2">
      <c r="A2" s="691"/>
      <c r="B2" s="691"/>
      <c r="C2" s="691"/>
      <c r="D2" s="691"/>
      <c r="E2" s="691"/>
      <c r="F2" s="691"/>
      <c r="G2" s="691"/>
      <c r="H2" s="691"/>
      <c r="I2" s="691"/>
      <c r="J2" s="691"/>
      <c r="K2" s="137"/>
      <c r="L2" s="137"/>
    </row>
    <row r="3" spans="1:12" ht="15.6" customHeight="1" x14ac:dyDescent="0.2">
      <c r="A3" s="691"/>
      <c r="B3" s="691"/>
      <c r="C3" s="691"/>
      <c r="D3" s="691"/>
      <c r="E3" s="691"/>
      <c r="F3" s="691"/>
      <c r="G3" s="691"/>
      <c r="H3" s="691"/>
      <c r="I3" s="691"/>
      <c r="J3" s="691"/>
      <c r="K3" s="137"/>
      <c r="L3" s="137"/>
    </row>
    <row r="4" spans="1:12" ht="15.6" customHeight="1" x14ac:dyDescent="0.2">
      <c r="A4" s="691"/>
      <c r="B4" s="691"/>
      <c r="C4" s="691"/>
      <c r="D4" s="691"/>
      <c r="E4" s="691"/>
      <c r="F4" s="691"/>
      <c r="G4" s="691"/>
      <c r="H4" s="691"/>
      <c r="I4" s="691"/>
      <c r="J4" s="691"/>
    </row>
    <row r="5" spans="1:12" ht="20.100000000000001" customHeight="1" x14ac:dyDescent="0.2">
      <c r="A5" s="737" t="s">
        <v>65</v>
      </c>
      <c r="B5" s="738" t="s">
        <v>66</v>
      </c>
      <c r="C5" s="738"/>
      <c r="D5" s="738"/>
      <c r="E5" s="737" t="s">
        <v>67</v>
      </c>
      <c r="F5" s="737"/>
      <c r="G5" s="737"/>
      <c r="H5" s="738" t="s">
        <v>68</v>
      </c>
      <c r="I5" s="738"/>
      <c r="J5" s="738"/>
    </row>
    <row r="6" spans="1:12" ht="20.100000000000001" customHeight="1" x14ac:dyDescent="0.2">
      <c r="A6" s="737"/>
      <c r="B6" s="347" t="e">
        <f>#REF!</f>
        <v>#REF!</v>
      </c>
      <c r="C6" s="347" t="e">
        <f>#REF!</f>
        <v>#REF!</v>
      </c>
      <c r="D6" s="347" t="s">
        <v>69</v>
      </c>
      <c r="E6" s="347" t="e">
        <f>#REF!</f>
        <v>#REF!</v>
      </c>
      <c r="F6" s="347" t="e">
        <f>#REF!</f>
        <v>#REF!</v>
      </c>
      <c r="G6" s="347" t="s">
        <v>69</v>
      </c>
      <c r="H6" s="347" t="e">
        <f>#REF!</f>
        <v>#REF!</v>
      </c>
      <c r="I6" s="347" t="e">
        <f>#REF!</f>
        <v>#REF!</v>
      </c>
      <c r="J6" s="347" t="s">
        <v>69</v>
      </c>
    </row>
    <row r="7" spans="1:12" ht="19.5" customHeight="1" x14ac:dyDescent="0.2">
      <c r="A7" s="737"/>
      <c r="B7" s="347" t="s">
        <v>70</v>
      </c>
      <c r="C7" s="347" t="s">
        <v>71</v>
      </c>
      <c r="D7" s="347" t="s">
        <v>72</v>
      </c>
      <c r="E7" s="347" t="s">
        <v>73</v>
      </c>
      <c r="F7" s="347" t="s">
        <v>74</v>
      </c>
      <c r="G7" s="347" t="s">
        <v>75</v>
      </c>
      <c r="H7" s="347" t="s">
        <v>76</v>
      </c>
      <c r="I7" s="347" t="s">
        <v>77</v>
      </c>
      <c r="J7" s="347" t="s">
        <v>78</v>
      </c>
    </row>
    <row r="8" spans="1:12" ht="15" hidden="1" customHeight="1" x14ac:dyDescent="0.2">
      <c r="A8" s="139" t="s">
        <v>79</v>
      </c>
      <c r="B8" s="140">
        <v>0</v>
      </c>
      <c r="C8" s="140">
        <f>SUM(C9:C15)</f>
        <v>0</v>
      </c>
      <c r="D8" s="140">
        <f t="shared" ref="D8:D27" si="0">IF($B8=0,0,ROUND((C8/$B8-1)*100,1))</f>
        <v>0</v>
      </c>
      <c r="E8" s="141">
        <v>0</v>
      </c>
      <c r="F8" s="141">
        <v>0</v>
      </c>
      <c r="G8" s="140">
        <f t="shared" ref="G8:G42" si="1">IF($E8=0,0,ROUND((F8/$E8-1)*100,1))</f>
        <v>0</v>
      </c>
      <c r="H8" s="140">
        <v>0</v>
      </c>
      <c r="I8" s="140">
        <f>SUM(I9:I15)</f>
        <v>0</v>
      </c>
      <c r="J8" s="140">
        <f t="shared" ref="J8:J42" si="2">IF($H8=0,0,ROUND((I8/$H8-1)*100,1))</f>
        <v>0</v>
      </c>
    </row>
    <row r="9" spans="1:12" ht="15" hidden="1" customHeight="1" x14ac:dyDescent="0.2">
      <c r="A9" s="206" t="s">
        <v>80</v>
      </c>
      <c r="B9" s="70">
        <v>0</v>
      </c>
      <c r="C9" s="70">
        <v>0</v>
      </c>
      <c r="D9" s="70">
        <f t="shared" si="0"/>
        <v>0</v>
      </c>
      <c r="E9" s="331">
        <v>0</v>
      </c>
      <c r="F9" s="331">
        <v>0</v>
      </c>
      <c r="G9" s="144">
        <f t="shared" si="1"/>
        <v>0</v>
      </c>
      <c r="H9" s="70">
        <v>0</v>
      </c>
      <c r="I9" s="70">
        <f t="shared" ref="I9:I15" si="3">ROUND(C9*$F9/1000,1)</f>
        <v>0</v>
      </c>
      <c r="J9" s="70">
        <f t="shared" si="2"/>
        <v>0</v>
      </c>
    </row>
    <row r="10" spans="1:12" ht="15" hidden="1" customHeight="1" x14ac:dyDescent="0.2">
      <c r="A10" s="206" t="s">
        <v>81</v>
      </c>
      <c r="B10" s="70">
        <v>0</v>
      </c>
      <c r="C10" s="70">
        <v>0</v>
      </c>
      <c r="D10" s="70">
        <f t="shared" si="0"/>
        <v>0</v>
      </c>
      <c r="E10" s="331">
        <v>0</v>
      </c>
      <c r="F10" s="331">
        <v>0</v>
      </c>
      <c r="G10" s="144">
        <f t="shared" si="1"/>
        <v>0</v>
      </c>
      <c r="H10" s="70">
        <v>0</v>
      </c>
      <c r="I10" s="70">
        <f t="shared" si="3"/>
        <v>0</v>
      </c>
      <c r="J10" s="70">
        <f t="shared" si="2"/>
        <v>0</v>
      </c>
    </row>
    <row r="11" spans="1:12" ht="15" hidden="1" customHeight="1" x14ac:dyDescent="0.2">
      <c r="A11" s="206" t="s">
        <v>82</v>
      </c>
      <c r="B11" s="70">
        <v>0</v>
      </c>
      <c r="C11" s="70">
        <v>0</v>
      </c>
      <c r="D11" s="70">
        <f t="shared" si="0"/>
        <v>0</v>
      </c>
      <c r="E11" s="331">
        <v>0</v>
      </c>
      <c r="F11" s="331">
        <v>0</v>
      </c>
      <c r="G11" s="144">
        <f t="shared" si="1"/>
        <v>0</v>
      </c>
      <c r="H11" s="70">
        <v>0</v>
      </c>
      <c r="I11" s="70">
        <f t="shared" si="3"/>
        <v>0</v>
      </c>
      <c r="J11" s="70">
        <f t="shared" si="2"/>
        <v>0</v>
      </c>
    </row>
    <row r="12" spans="1:12" ht="15" hidden="1" customHeight="1" x14ac:dyDescent="0.2">
      <c r="A12" s="206" t="s">
        <v>83</v>
      </c>
      <c r="B12" s="70">
        <v>0</v>
      </c>
      <c r="C12" s="70">
        <v>0</v>
      </c>
      <c r="D12" s="70">
        <f t="shared" si="0"/>
        <v>0</v>
      </c>
      <c r="E12" s="331">
        <v>0</v>
      </c>
      <c r="F12" s="331">
        <v>0</v>
      </c>
      <c r="G12" s="144">
        <f t="shared" si="1"/>
        <v>0</v>
      </c>
      <c r="H12" s="70">
        <v>0</v>
      </c>
      <c r="I12" s="70">
        <f t="shared" si="3"/>
        <v>0</v>
      </c>
      <c r="J12" s="70">
        <f t="shared" si="2"/>
        <v>0</v>
      </c>
    </row>
    <row r="13" spans="1:12" ht="15" hidden="1" customHeight="1" x14ac:dyDescent="0.2">
      <c r="A13" s="206" t="s">
        <v>84</v>
      </c>
      <c r="B13" s="70">
        <v>0</v>
      </c>
      <c r="C13" s="70">
        <v>0</v>
      </c>
      <c r="D13" s="70">
        <f t="shared" si="0"/>
        <v>0</v>
      </c>
      <c r="E13" s="331">
        <v>0</v>
      </c>
      <c r="F13" s="331">
        <v>0</v>
      </c>
      <c r="G13" s="144">
        <f t="shared" si="1"/>
        <v>0</v>
      </c>
      <c r="H13" s="70">
        <v>0</v>
      </c>
      <c r="I13" s="70">
        <f t="shared" si="3"/>
        <v>0</v>
      </c>
      <c r="J13" s="70">
        <f t="shared" si="2"/>
        <v>0</v>
      </c>
    </row>
    <row r="14" spans="1:12" ht="15" hidden="1" customHeight="1" x14ac:dyDescent="0.2">
      <c r="A14" s="206" t="s">
        <v>85</v>
      </c>
      <c r="B14" s="70">
        <v>0</v>
      </c>
      <c r="C14" s="70">
        <v>0</v>
      </c>
      <c r="D14" s="70">
        <f t="shared" si="0"/>
        <v>0</v>
      </c>
      <c r="E14" s="331">
        <v>0</v>
      </c>
      <c r="F14" s="331">
        <v>0</v>
      </c>
      <c r="G14" s="144">
        <f t="shared" si="1"/>
        <v>0</v>
      </c>
      <c r="H14" s="70">
        <v>0</v>
      </c>
      <c r="I14" s="70">
        <f t="shared" si="3"/>
        <v>0</v>
      </c>
      <c r="J14" s="70">
        <f t="shared" si="2"/>
        <v>0</v>
      </c>
    </row>
    <row r="15" spans="1:12" ht="15" hidden="1" customHeight="1" x14ac:dyDescent="0.2">
      <c r="A15" s="206" t="s">
        <v>86</v>
      </c>
      <c r="B15" s="70">
        <v>0</v>
      </c>
      <c r="C15" s="70">
        <v>0</v>
      </c>
      <c r="D15" s="70">
        <f t="shared" si="0"/>
        <v>0</v>
      </c>
      <c r="E15" s="208">
        <v>0</v>
      </c>
      <c r="F15" s="208">
        <v>0</v>
      </c>
      <c r="G15" s="144">
        <f t="shared" si="1"/>
        <v>0</v>
      </c>
      <c r="H15" s="70">
        <v>0</v>
      </c>
      <c r="I15" s="70">
        <f t="shared" si="3"/>
        <v>0</v>
      </c>
      <c r="J15" s="70">
        <f t="shared" si="2"/>
        <v>0</v>
      </c>
    </row>
    <row r="16" spans="1:12" ht="15" hidden="1" customHeight="1" x14ac:dyDescent="0.2">
      <c r="A16" s="207" t="s">
        <v>87</v>
      </c>
      <c r="B16" s="69">
        <v>0</v>
      </c>
      <c r="C16" s="69">
        <f>SUM(C17:C25)</f>
        <v>0</v>
      </c>
      <c r="D16" s="69">
        <f t="shared" si="0"/>
        <v>0</v>
      </c>
      <c r="E16" s="208">
        <v>0</v>
      </c>
      <c r="F16" s="208">
        <v>0</v>
      </c>
      <c r="G16" s="69">
        <f t="shared" si="1"/>
        <v>0</v>
      </c>
      <c r="H16" s="69">
        <f>SUM(H17:H25)</f>
        <v>0</v>
      </c>
      <c r="I16" s="69">
        <f>SUM(I17:I25)</f>
        <v>0</v>
      </c>
      <c r="J16" s="69">
        <f t="shared" si="2"/>
        <v>0</v>
      </c>
    </row>
    <row r="17" spans="1:10" ht="15" hidden="1" customHeight="1" x14ac:dyDescent="0.2">
      <c r="A17" s="206" t="s">
        <v>88</v>
      </c>
      <c r="B17" s="70">
        <v>0</v>
      </c>
      <c r="C17" s="70">
        <v>0</v>
      </c>
      <c r="D17" s="70">
        <f t="shared" si="0"/>
        <v>0</v>
      </c>
      <c r="E17" s="331">
        <v>0</v>
      </c>
      <c r="F17" s="331">
        <v>0</v>
      </c>
      <c r="G17" s="144">
        <f t="shared" si="1"/>
        <v>0</v>
      </c>
      <c r="H17" s="70">
        <f t="shared" ref="H17:H25" si="4">ROUND(B17*E17/1000,1)</f>
        <v>0</v>
      </c>
      <c r="I17" s="70">
        <f t="shared" ref="I17:I25" si="5">ROUND(C17*$F17/1000,1)</f>
        <v>0</v>
      </c>
      <c r="J17" s="70">
        <f t="shared" si="2"/>
        <v>0</v>
      </c>
    </row>
    <row r="18" spans="1:10" ht="15" hidden="1" customHeight="1" x14ac:dyDescent="0.2">
      <c r="A18" s="206" t="s">
        <v>89</v>
      </c>
      <c r="B18" s="70">
        <v>0</v>
      </c>
      <c r="C18" s="70">
        <v>0</v>
      </c>
      <c r="D18" s="70">
        <f t="shared" si="0"/>
        <v>0</v>
      </c>
      <c r="E18" s="331">
        <v>0</v>
      </c>
      <c r="F18" s="331">
        <v>0</v>
      </c>
      <c r="G18" s="144">
        <f t="shared" si="1"/>
        <v>0</v>
      </c>
      <c r="H18" s="70">
        <f t="shared" si="4"/>
        <v>0</v>
      </c>
      <c r="I18" s="70">
        <f t="shared" si="5"/>
        <v>0</v>
      </c>
      <c r="J18" s="70">
        <f t="shared" si="2"/>
        <v>0</v>
      </c>
    </row>
    <row r="19" spans="1:10" ht="15" hidden="1" customHeight="1" x14ac:dyDescent="0.2">
      <c r="A19" s="206" t="s">
        <v>90</v>
      </c>
      <c r="B19" s="70">
        <v>0</v>
      </c>
      <c r="C19" s="70">
        <v>0</v>
      </c>
      <c r="D19" s="70">
        <f t="shared" si="0"/>
        <v>0</v>
      </c>
      <c r="E19" s="331">
        <v>0</v>
      </c>
      <c r="F19" s="331">
        <v>0</v>
      </c>
      <c r="G19" s="144">
        <f t="shared" si="1"/>
        <v>0</v>
      </c>
      <c r="H19" s="70">
        <f t="shared" si="4"/>
        <v>0</v>
      </c>
      <c r="I19" s="70">
        <f t="shared" si="5"/>
        <v>0</v>
      </c>
      <c r="J19" s="70">
        <f t="shared" si="2"/>
        <v>0</v>
      </c>
    </row>
    <row r="20" spans="1:10" ht="15" hidden="1" customHeight="1" x14ac:dyDescent="0.2">
      <c r="A20" s="206" t="s">
        <v>91</v>
      </c>
      <c r="B20" s="70">
        <v>0</v>
      </c>
      <c r="C20" s="70">
        <v>0</v>
      </c>
      <c r="D20" s="70">
        <f t="shared" si="0"/>
        <v>0</v>
      </c>
      <c r="E20" s="331">
        <v>0</v>
      </c>
      <c r="F20" s="331">
        <v>0</v>
      </c>
      <c r="G20" s="144">
        <f t="shared" si="1"/>
        <v>0</v>
      </c>
      <c r="H20" s="70">
        <f t="shared" si="4"/>
        <v>0</v>
      </c>
      <c r="I20" s="70">
        <f t="shared" si="5"/>
        <v>0</v>
      </c>
      <c r="J20" s="70">
        <f t="shared" si="2"/>
        <v>0</v>
      </c>
    </row>
    <row r="21" spans="1:10" ht="15" hidden="1" customHeight="1" x14ac:dyDescent="0.2">
      <c r="A21" s="206" t="s">
        <v>92</v>
      </c>
      <c r="B21" s="70">
        <v>0</v>
      </c>
      <c r="C21" s="70">
        <v>0</v>
      </c>
      <c r="D21" s="70">
        <f t="shared" si="0"/>
        <v>0</v>
      </c>
      <c r="E21" s="331">
        <v>0</v>
      </c>
      <c r="F21" s="331">
        <v>0</v>
      </c>
      <c r="G21" s="144">
        <f t="shared" si="1"/>
        <v>0</v>
      </c>
      <c r="H21" s="70">
        <f t="shared" si="4"/>
        <v>0</v>
      </c>
      <c r="I21" s="70">
        <f t="shared" si="5"/>
        <v>0</v>
      </c>
      <c r="J21" s="70">
        <f t="shared" si="2"/>
        <v>0</v>
      </c>
    </row>
    <row r="22" spans="1:10" ht="15" hidden="1" customHeight="1" x14ac:dyDescent="0.2">
      <c r="A22" s="206" t="s">
        <v>93</v>
      </c>
      <c r="B22" s="70">
        <v>0</v>
      </c>
      <c r="C22" s="70">
        <v>0</v>
      </c>
      <c r="D22" s="70">
        <f t="shared" si="0"/>
        <v>0</v>
      </c>
      <c r="E22" s="331">
        <v>0</v>
      </c>
      <c r="F22" s="331">
        <v>0</v>
      </c>
      <c r="G22" s="144">
        <f t="shared" si="1"/>
        <v>0</v>
      </c>
      <c r="H22" s="70">
        <f t="shared" si="4"/>
        <v>0</v>
      </c>
      <c r="I22" s="70">
        <f t="shared" si="5"/>
        <v>0</v>
      </c>
      <c r="J22" s="70">
        <f t="shared" si="2"/>
        <v>0</v>
      </c>
    </row>
    <row r="23" spans="1:10" ht="15" hidden="1" customHeight="1" x14ac:dyDescent="0.2">
      <c r="A23" s="206" t="s">
        <v>94</v>
      </c>
      <c r="B23" s="70">
        <v>0</v>
      </c>
      <c r="C23" s="70">
        <v>0</v>
      </c>
      <c r="D23" s="70">
        <f t="shared" si="0"/>
        <v>0</v>
      </c>
      <c r="E23" s="331">
        <v>0</v>
      </c>
      <c r="F23" s="331">
        <v>0</v>
      </c>
      <c r="G23" s="144">
        <f t="shared" si="1"/>
        <v>0</v>
      </c>
      <c r="H23" s="70">
        <f t="shared" si="4"/>
        <v>0</v>
      </c>
      <c r="I23" s="70">
        <f t="shared" si="5"/>
        <v>0</v>
      </c>
      <c r="J23" s="70">
        <f t="shared" si="2"/>
        <v>0</v>
      </c>
    </row>
    <row r="24" spans="1:10" ht="15" hidden="1" customHeight="1" x14ac:dyDescent="0.2">
      <c r="A24" s="206" t="s">
        <v>95</v>
      </c>
      <c r="B24" s="70">
        <v>0</v>
      </c>
      <c r="C24" s="70">
        <v>0</v>
      </c>
      <c r="D24" s="70">
        <f t="shared" si="0"/>
        <v>0</v>
      </c>
      <c r="E24" s="331">
        <v>0</v>
      </c>
      <c r="F24" s="331">
        <v>0</v>
      </c>
      <c r="G24" s="144">
        <f t="shared" si="1"/>
        <v>0</v>
      </c>
      <c r="H24" s="70">
        <f t="shared" si="4"/>
        <v>0</v>
      </c>
      <c r="I24" s="70">
        <f t="shared" si="5"/>
        <v>0</v>
      </c>
      <c r="J24" s="70">
        <f t="shared" si="2"/>
        <v>0</v>
      </c>
    </row>
    <row r="25" spans="1:10" ht="15" hidden="1" customHeight="1" x14ac:dyDescent="0.2">
      <c r="A25" s="206" t="s">
        <v>96</v>
      </c>
      <c r="B25" s="70">
        <v>0</v>
      </c>
      <c r="C25" s="70">
        <v>0</v>
      </c>
      <c r="D25" s="70">
        <f t="shared" si="0"/>
        <v>0</v>
      </c>
      <c r="E25" s="331">
        <v>0</v>
      </c>
      <c r="F25" s="331">
        <v>0</v>
      </c>
      <c r="G25" s="144">
        <f t="shared" si="1"/>
        <v>0</v>
      </c>
      <c r="H25" s="70">
        <f t="shared" si="4"/>
        <v>0</v>
      </c>
      <c r="I25" s="70">
        <f t="shared" si="5"/>
        <v>0</v>
      </c>
      <c r="J25" s="70">
        <f t="shared" si="2"/>
        <v>0</v>
      </c>
    </row>
    <row r="26" spans="1:10" ht="15" hidden="1" customHeight="1" x14ac:dyDescent="0.2">
      <c r="A26" s="207" t="s">
        <v>97</v>
      </c>
      <c r="B26" s="69">
        <v>0</v>
      </c>
      <c r="C26" s="69">
        <f>SUM(C27:C30)</f>
        <v>0</v>
      </c>
      <c r="D26" s="69">
        <f t="shared" si="0"/>
        <v>0</v>
      </c>
      <c r="E26" s="208">
        <f>IF(B26=0,0,IF(H26=0,0,ROUND(H26/B26*1000,0)))</f>
        <v>0</v>
      </c>
      <c r="F26" s="208">
        <f>IF(C26=0,0,IF(I26=0,0,ROUND(I26/C26*1000,0)))</f>
        <v>0</v>
      </c>
      <c r="G26" s="69">
        <f t="shared" si="1"/>
        <v>0</v>
      </c>
      <c r="H26" s="69">
        <f>SUM(H27:H30)</f>
        <v>0</v>
      </c>
      <c r="I26" s="69">
        <f>SUM(I27:I30)</f>
        <v>0</v>
      </c>
      <c r="J26" s="69">
        <f t="shared" si="2"/>
        <v>0</v>
      </c>
    </row>
    <row r="27" spans="1:10" ht="15" hidden="1" customHeight="1" x14ac:dyDescent="0.2">
      <c r="A27" s="206" t="s">
        <v>98</v>
      </c>
      <c r="B27" s="70">
        <v>0</v>
      </c>
      <c r="C27" s="70">
        <v>0</v>
      </c>
      <c r="D27" s="70">
        <f t="shared" si="0"/>
        <v>0</v>
      </c>
      <c r="E27" s="331">
        <v>0</v>
      </c>
      <c r="F27" s="331">
        <v>0</v>
      </c>
      <c r="G27" s="144">
        <f t="shared" si="1"/>
        <v>0</v>
      </c>
      <c r="H27" s="70">
        <f t="shared" ref="H27:H30" si="6">ROUND(B27*E27/1000,1)</f>
        <v>0</v>
      </c>
      <c r="I27" s="70">
        <f t="shared" ref="I27:I30" si="7">ROUND(C27*$F27/1000,1)</f>
        <v>0</v>
      </c>
      <c r="J27" s="70">
        <f t="shared" si="2"/>
        <v>0</v>
      </c>
    </row>
    <row r="28" spans="1:10" ht="15" hidden="1" customHeight="1" x14ac:dyDescent="0.2">
      <c r="A28" s="206" t="s">
        <v>99</v>
      </c>
      <c r="B28" s="70">
        <v>0</v>
      </c>
      <c r="C28" s="70">
        <v>0</v>
      </c>
      <c r="D28" s="70">
        <v>0</v>
      </c>
      <c r="E28" s="331">
        <v>0</v>
      </c>
      <c r="F28" s="331">
        <v>0</v>
      </c>
      <c r="G28" s="144">
        <f t="shared" si="1"/>
        <v>0</v>
      </c>
      <c r="H28" s="70">
        <f t="shared" si="6"/>
        <v>0</v>
      </c>
      <c r="I28" s="70">
        <f t="shared" si="7"/>
        <v>0</v>
      </c>
      <c r="J28" s="70">
        <f t="shared" si="2"/>
        <v>0</v>
      </c>
    </row>
    <row r="29" spans="1:10" ht="15" hidden="1" customHeight="1" x14ac:dyDescent="0.2">
      <c r="A29" s="206" t="s">
        <v>100</v>
      </c>
      <c r="B29" s="70">
        <v>0</v>
      </c>
      <c r="C29" s="70">
        <v>0</v>
      </c>
      <c r="D29" s="70">
        <v>0</v>
      </c>
      <c r="E29" s="331">
        <v>0</v>
      </c>
      <c r="F29" s="331">
        <v>0</v>
      </c>
      <c r="G29" s="144">
        <f t="shared" si="1"/>
        <v>0</v>
      </c>
      <c r="H29" s="70">
        <f t="shared" si="6"/>
        <v>0</v>
      </c>
      <c r="I29" s="70">
        <f t="shared" si="7"/>
        <v>0</v>
      </c>
      <c r="J29" s="70">
        <f t="shared" si="2"/>
        <v>0</v>
      </c>
    </row>
    <row r="30" spans="1:10" ht="15" hidden="1" customHeight="1" x14ac:dyDescent="0.2">
      <c r="A30" s="206" t="s">
        <v>101</v>
      </c>
      <c r="B30" s="70">
        <v>0</v>
      </c>
      <c r="C30" s="70">
        <v>0</v>
      </c>
      <c r="D30" s="70">
        <v>0</v>
      </c>
      <c r="E30" s="331">
        <v>0</v>
      </c>
      <c r="F30" s="331">
        <v>0</v>
      </c>
      <c r="G30" s="144">
        <f t="shared" si="1"/>
        <v>0</v>
      </c>
      <c r="H30" s="70">
        <f t="shared" si="6"/>
        <v>0</v>
      </c>
      <c r="I30" s="70">
        <f t="shared" si="7"/>
        <v>0</v>
      </c>
      <c r="J30" s="70">
        <f t="shared" si="2"/>
        <v>0</v>
      </c>
    </row>
    <row r="31" spans="1:10" ht="15" hidden="1" customHeight="1" x14ac:dyDescent="0.2">
      <c r="A31" s="207" t="s">
        <v>102</v>
      </c>
      <c r="B31" s="69">
        <v>0</v>
      </c>
      <c r="C31" s="69">
        <f>SUM(C32:C35)</f>
        <v>0</v>
      </c>
      <c r="D31" s="69">
        <f>IF($B31=0,0,ROUND((C31/$B31-1)*100,1))</f>
        <v>0</v>
      </c>
      <c r="E31" s="208">
        <f>IF(B31=0,0,IF(H31=0,0,ROUND(H31/B31*1000,0)))</f>
        <v>0</v>
      </c>
      <c r="F31" s="208">
        <f>IF(C31=0,0,IF(I31=0,0,ROUND(I31/C31*1000,0)))</f>
        <v>0</v>
      </c>
      <c r="G31" s="69">
        <f t="shared" si="1"/>
        <v>0</v>
      </c>
      <c r="H31" s="69">
        <f>SUM(H32:H35)</f>
        <v>0</v>
      </c>
      <c r="I31" s="69">
        <f>SUM(I32:I35)</f>
        <v>0</v>
      </c>
      <c r="J31" s="69">
        <f t="shared" si="2"/>
        <v>0</v>
      </c>
    </row>
    <row r="32" spans="1:10" ht="15" hidden="1" customHeight="1" x14ac:dyDescent="0.2">
      <c r="A32" s="206" t="s">
        <v>103</v>
      </c>
      <c r="B32" s="70">
        <v>0</v>
      </c>
      <c r="C32" s="70">
        <v>0</v>
      </c>
      <c r="D32" s="70">
        <v>0</v>
      </c>
      <c r="E32" s="331">
        <v>0</v>
      </c>
      <c r="F32" s="331">
        <v>0</v>
      </c>
      <c r="G32" s="144">
        <f t="shared" si="1"/>
        <v>0</v>
      </c>
      <c r="H32" s="70">
        <f t="shared" ref="H32:H35" si="8">ROUND(B32*E32/1000,1)</f>
        <v>0</v>
      </c>
      <c r="I32" s="70">
        <f t="shared" ref="I32:I35" si="9">ROUND(C32*$F32/1000,1)</f>
        <v>0</v>
      </c>
      <c r="J32" s="70">
        <f t="shared" si="2"/>
        <v>0</v>
      </c>
    </row>
    <row r="33" spans="1:15" ht="15" hidden="1" customHeight="1" x14ac:dyDescent="0.2">
      <c r="A33" s="206" t="s">
        <v>104</v>
      </c>
      <c r="B33" s="70">
        <v>0</v>
      </c>
      <c r="C33" s="70">
        <v>0</v>
      </c>
      <c r="D33" s="70">
        <f t="shared" ref="D33:D42" si="10">IF($B33=0,0,ROUND((C33/$B33-1)*100,1))</f>
        <v>0</v>
      </c>
      <c r="E33" s="331">
        <v>0</v>
      </c>
      <c r="F33" s="331">
        <v>0</v>
      </c>
      <c r="G33" s="144">
        <f t="shared" si="1"/>
        <v>0</v>
      </c>
      <c r="H33" s="70">
        <f t="shared" si="8"/>
        <v>0</v>
      </c>
      <c r="I33" s="70">
        <f t="shared" si="9"/>
        <v>0</v>
      </c>
      <c r="J33" s="70">
        <f t="shared" si="2"/>
        <v>0</v>
      </c>
    </row>
    <row r="34" spans="1:15" ht="15" hidden="1" customHeight="1" x14ac:dyDescent="0.2">
      <c r="A34" s="206" t="s">
        <v>105</v>
      </c>
      <c r="B34" s="70">
        <v>0</v>
      </c>
      <c r="C34" s="70">
        <v>0</v>
      </c>
      <c r="D34" s="70">
        <f t="shared" si="10"/>
        <v>0</v>
      </c>
      <c r="E34" s="331">
        <v>0</v>
      </c>
      <c r="F34" s="331">
        <v>0</v>
      </c>
      <c r="G34" s="144">
        <f t="shared" si="1"/>
        <v>0</v>
      </c>
      <c r="H34" s="70">
        <f t="shared" si="8"/>
        <v>0</v>
      </c>
      <c r="I34" s="70">
        <f t="shared" si="9"/>
        <v>0</v>
      </c>
      <c r="J34" s="70">
        <f t="shared" si="2"/>
        <v>0</v>
      </c>
    </row>
    <row r="35" spans="1:15" ht="15" hidden="1" customHeight="1" x14ac:dyDescent="0.2">
      <c r="A35" s="209" t="s">
        <v>106</v>
      </c>
      <c r="B35" s="148">
        <v>0</v>
      </c>
      <c r="C35" s="148">
        <v>0</v>
      </c>
      <c r="D35" s="148">
        <v>0</v>
      </c>
      <c r="E35" s="334">
        <v>0</v>
      </c>
      <c r="F35" s="334">
        <v>0</v>
      </c>
      <c r="G35" s="150">
        <f t="shared" si="1"/>
        <v>0</v>
      </c>
      <c r="H35" s="148">
        <f t="shared" si="8"/>
        <v>0</v>
      </c>
      <c r="I35" s="148">
        <f t="shared" si="9"/>
        <v>0</v>
      </c>
      <c r="J35" s="148">
        <f t="shared" si="2"/>
        <v>0</v>
      </c>
    </row>
    <row r="36" spans="1:15" ht="15" customHeight="1" x14ac:dyDescent="0.2">
      <c r="A36" s="100" t="s">
        <v>107</v>
      </c>
      <c r="B36" s="360">
        <f>SUM(B37:B39)</f>
        <v>4</v>
      </c>
      <c r="C36" s="360">
        <f>SUM(C37:C39)</f>
        <v>4.7</v>
      </c>
      <c r="D36" s="371">
        <f t="shared" si="10"/>
        <v>17.5</v>
      </c>
      <c r="E36" s="361">
        <v>2083</v>
      </c>
      <c r="F36" s="361">
        <f>IF(C36=0,0,IF(I36=0,0,ROUND(I36/C36*1000,0)))</f>
        <v>2213</v>
      </c>
      <c r="G36" s="360">
        <f t="shared" si="1"/>
        <v>6.2</v>
      </c>
      <c r="H36" s="360">
        <f>SUM(H37:H39)</f>
        <v>9.3999999999999986</v>
      </c>
      <c r="I36" s="360">
        <f>SUM(I37:I39)</f>
        <v>10.399999999999999</v>
      </c>
      <c r="J36" s="360">
        <f t="shared" si="2"/>
        <v>10.6</v>
      </c>
    </row>
    <row r="37" spans="1:15" ht="15" customHeight="1" x14ac:dyDescent="0.2">
      <c r="A37" s="364" t="s">
        <v>108</v>
      </c>
      <c r="B37" s="154">
        <v>2.5</v>
      </c>
      <c r="C37" s="154">
        <f>ROUND(B37*(1+(D37/100)),1)</f>
        <v>3.2</v>
      </c>
      <c r="D37" s="154">
        <v>26</v>
      </c>
      <c r="E37" s="362">
        <v>2637</v>
      </c>
      <c r="F37" s="362">
        <v>2364</v>
      </c>
      <c r="G37" s="363">
        <f t="shared" si="1"/>
        <v>-10.4</v>
      </c>
      <c r="H37" s="154">
        <f>ROUND(B37*$E37/1000,1)</f>
        <v>6.6</v>
      </c>
      <c r="I37" s="154">
        <f t="shared" ref="I37:I39" si="11">ROUND(C37*$F37/1000,1)</f>
        <v>7.6</v>
      </c>
      <c r="J37" s="154">
        <f t="shared" si="2"/>
        <v>15.2</v>
      </c>
      <c r="L37" s="346"/>
      <c r="O37" s="106"/>
    </row>
    <row r="38" spans="1:15" ht="15" hidden="1" customHeight="1" x14ac:dyDescent="0.2">
      <c r="A38" s="272" t="s">
        <v>109</v>
      </c>
      <c r="B38" s="154">
        <v>0</v>
      </c>
      <c r="C38" s="154">
        <v>0</v>
      </c>
      <c r="D38" s="154"/>
      <c r="E38" s="362">
        <v>0</v>
      </c>
      <c r="F38" s="362">
        <v>0</v>
      </c>
      <c r="G38" s="363">
        <f t="shared" si="1"/>
        <v>0</v>
      </c>
      <c r="H38" s="154">
        <v>0</v>
      </c>
      <c r="I38" s="154">
        <f t="shared" si="11"/>
        <v>0</v>
      </c>
      <c r="J38" s="154">
        <f t="shared" si="2"/>
        <v>0</v>
      </c>
    </row>
    <row r="39" spans="1:15" ht="15" customHeight="1" x14ac:dyDescent="0.2">
      <c r="A39" s="364" t="s">
        <v>110</v>
      </c>
      <c r="B39" s="154">
        <v>1.5</v>
      </c>
      <c r="C39" s="154">
        <f>ROUND(B39*(1+(D39/100)),1)</f>
        <v>1.5</v>
      </c>
      <c r="D39" s="154">
        <v>0</v>
      </c>
      <c r="E39" s="362">
        <v>1842</v>
      </c>
      <c r="F39" s="362">
        <v>1887</v>
      </c>
      <c r="G39" s="363">
        <f t="shared" si="1"/>
        <v>2.4</v>
      </c>
      <c r="H39" s="154">
        <f>ROUND(B39*$E39/1000,1)</f>
        <v>2.8</v>
      </c>
      <c r="I39" s="154">
        <f t="shared" si="11"/>
        <v>2.8</v>
      </c>
      <c r="J39" s="154">
        <f t="shared" si="2"/>
        <v>0</v>
      </c>
      <c r="O39" s="106"/>
    </row>
    <row r="40" spans="1:15" ht="15" hidden="1" customHeight="1" x14ac:dyDescent="0.2">
      <c r="A40" s="54" t="s">
        <v>111</v>
      </c>
      <c r="B40" s="153">
        <v>0</v>
      </c>
      <c r="C40" s="153">
        <v>0</v>
      </c>
      <c r="D40" s="153">
        <f t="shared" si="10"/>
        <v>0</v>
      </c>
      <c r="E40" s="365">
        <v>0</v>
      </c>
      <c r="F40" s="365">
        <f>IF(SUM(A40:B40)&gt;0,SUM(AY40:AZ40)/SUM(A40:B40),0)</f>
        <v>0</v>
      </c>
      <c r="G40" s="153">
        <f t="shared" si="1"/>
        <v>0</v>
      </c>
      <c r="H40" s="153">
        <v>0</v>
      </c>
      <c r="I40" s="153">
        <f>SUM(I8,I16)</f>
        <v>0</v>
      </c>
      <c r="J40" s="153">
        <f t="shared" si="2"/>
        <v>0</v>
      </c>
    </row>
    <row r="41" spans="1:15" ht="15" customHeight="1" x14ac:dyDescent="0.2">
      <c r="A41" s="103" t="s">
        <v>112</v>
      </c>
      <c r="B41" s="366">
        <f>SUM(B26,B31,B36)</f>
        <v>4</v>
      </c>
      <c r="C41" s="366">
        <f>SUM(C26,C31,C36)</f>
        <v>4.7</v>
      </c>
      <c r="D41" s="366">
        <f t="shared" si="10"/>
        <v>17.5</v>
      </c>
      <c r="E41" s="367">
        <v>2083</v>
      </c>
      <c r="F41" s="367">
        <f t="shared" ref="F41:F42" si="12">IF(C41=0,0,IF(I41=0,0,ROUND(I41/C41*1000,0)))</f>
        <v>2213</v>
      </c>
      <c r="G41" s="366">
        <f t="shared" si="1"/>
        <v>6.2</v>
      </c>
      <c r="H41" s="366">
        <f>SUM(H26,H31,H36)</f>
        <v>9.3999999999999986</v>
      </c>
      <c r="I41" s="366">
        <f>SUM(I26,I31,I36)</f>
        <v>10.399999999999999</v>
      </c>
      <c r="J41" s="366">
        <f t="shared" si="2"/>
        <v>10.6</v>
      </c>
    </row>
    <row r="42" spans="1:15" ht="15" customHeight="1" x14ac:dyDescent="0.2">
      <c r="A42" s="98" t="s">
        <v>58</v>
      </c>
      <c r="B42" s="369">
        <f>SUM(B40:B41)</f>
        <v>4</v>
      </c>
      <c r="C42" s="369">
        <f>SUM(C40:C41)</f>
        <v>4.7</v>
      </c>
      <c r="D42" s="369">
        <f t="shared" si="10"/>
        <v>17.5</v>
      </c>
      <c r="E42" s="370">
        <v>2083</v>
      </c>
      <c r="F42" s="370">
        <f t="shared" si="12"/>
        <v>2213</v>
      </c>
      <c r="G42" s="369">
        <f t="shared" si="1"/>
        <v>6.2</v>
      </c>
      <c r="H42" s="369">
        <f>SUM(H8,H16,H26,H31,H36)</f>
        <v>9.3999999999999986</v>
      </c>
      <c r="I42" s="369">
        <f>SUM(I8,I16,I26,I31,I36)</f>
        <v>10.399999999999999</v>
      </c>
      <c r="J42" s="369">
        <f t="shared" si="2"/>
        <v>10.6</v>
      </c>
      <c r="K42" s="348"/>
    </row>
    <row r="43" spans="1:15" ht="15.6" customHeight="1" x14ac:dyDescent="0.2">
      <c r="A43" s="135" t="e">
        <f>#REF!</f>
        <v>#REF!</v>
      </c>
    </row>
    <row r="44" spans="1:15" ht="15.6" customHeight="1" x14ac:dyDescent="0.2">
      <c r="A44" s="135" t="e">
        <f>#REF!</f>
        <v>#REF!</v>
      </c>
    </row>
    <row r="45" spans="1:15" ht="18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7"/>
  <sheetViews>
    <sheetView zoomScale="90" workbookViewId="0">
      <selection activeCell="D23" sqref="D23"/>
    </sheetView>
  </sheetViews>
  <sheetFormatPr defaultColWidth="11.42578125" defaultRowHeight="12" customHeight="1" x14ac:dyDescent="0.2"/>
  <cols>
    <col min="1" max="1" width="19.140625" style="135" customWidth="1"/>
    <col min="2" max="3" width="11.28515625" style="135" customWidth="1"/>
    <col min="4" max="4" width="7.42578125" style="135" customWidth="1"/>
    <col min="5" max="6" width="11.28515625" style="135" customWidth="1"/>
    <col min="7" max="7" width="7.42578125" style="135" customWidth="1"/>
    <col min="8" max="9" width="11.28515625" style="135" customWidth="1"/>
    <col min="10" max="10" width="7.42578125" style="135" customWidth="1"/>
    <col min="11" max="11" width="10.42578125" style="135" customWidth="1"/>
    <col min="12" max="12" width="9.42578125" style="135" customWidth="1"/>
    <col min="13" max="13" width="7.140625" style="135" customWidth="1"/>
    <col min="14" max="14" width="6.140625" style="135" customWidth="1"/>
    <col min="15" max="257" width="11.42578125" style="135" customWidth="1"/>
  </cols>
  <sheetData>
    <row r="1" spans="1:10" ht="35.25" customHeight="1" x14ac:dyDescent="0.2">
      <c r="A1" s="691"/>
      <c r="B1" s="691"/>
      <c r="C1" s="691"/>
      <c r="D1" s="691"/>
      <c r="E1" s="691"/>
      <c r="F1" s="691"/>
      <c r="G1" s="691"/>
      <c r="H1" s="691"/>
      <c r="I1" s="691"/>
      <c r="J1" s="691"/>
    </row>
    <row r="2" spans="1:10" ht="15.6" customHeight="1" x14ac:dyDescent="0.2">
      <c r="A2" s="691"/>
      <c r="B2" s="691"/>
      <c r="C2" s="691"/>
      <c r="D2" s="691"/>
      <c r="E2" s="691"/>
      <c r="F2" s="691"/>
      <c r="G2" s="691"/>
      <c r="H2" s="691"/>
      <c r="I2" s="691"/>
      <c r="J2" s="691"/>
    </row>
    <row r="3" spans="1:10" ht="15.6" customHeight="1" x14ac:dyDescent="0.2">
      <c r="A3" s="691"/>
      <c r="B3" s="691"/>
      <c r="C3" s="691"/>
      <c r="D3" s="691"/>
      <c r="E3" s="691"/>
      <c r="F3" s="691"/>
      <c r="G3" s="691"/>
      <c r="H3" s="691"/>
      <c r="I3" s="691"/>
      <c r="J3" s="691"/>
    </row>
    <row r="4" spans="1:10" ht="15.6" customHeight="1" x14ac:dyDescent="0.2">
      <c r="A4" s="691"/>
      <c r="B4" s="691"/>
      <c r="C4" s="691"/>
      <c r="D4" s="691"/>
      <c r="E4" s="691"/>
      <c r="F4" s="691"/>
      <c r="G4" s="691"/>
      <c r="H4" s="691"/>
      <c r="I4" s="691"/>
      <c r="J4" s="691"/>
    </row>
    <row r="5" spans="1:10" ht="20.100000000000001" customHeight="1" x14ac:dyDescent="0.2">
      <c r="A5" s="737" t="s">
        <v>65</v>
      </c>
      <c r="B5" s="738" t="s">
        <v>66</v>
      </c>
      <c r="C5" s="738"/>
      <c r="D5" s="738"/>
      <c r="E5" s="737" t="s">
        <v>67</v>
      </c>
      <c r="F5" s="737"/>
      <c r="G5" s="737"/>
      <c r="H5" s="738" t="s">
        <v>68</v>
      </c>
      <c r="I5" s="738"/>
      <c r="J5" s="738"/>
    </row>
    <row r="6" spans="1:10" ht="20.100000000000001" customHeight="1" x14ac:dyDescent="0.2">
      <c r="A6" s="737"/>
      <c r="B6" s="347" t="e">
        <f>#REF!</f>
        <v>#REF!</v>
      </c>
      <c r="C6" s="347" t="e">
        <f>#REF!</f>
        <v>#REF!</v>
      </c>
      <c r="D6" s="347" t="s">
        <v>69</v>
      </c>
      <c r="E6" s="347" t="e">
        <f>#REF!</f>
        <v>#REF!</v>
      </c>
      <c r="F6" s="347" t="e">
        <f>#REF!</f>
        <v>#REF!</v>
      </c>
      <c r="G6" s="347" t="s">
        <v>69</v>
      </c>
      <c r="H6" s="347" t="e">
        <f>#REF!</f>
        <v>#REF!</v>
      </c>
      <c r="I6" s="347" t="e">
        <f>#REF!</f>
        <v>#REF!</v>
      </c>
      <c r="J6" s="347" t="s">
        <v>69</v>
      </c>
    </row>
    <row r="7" spans="1:10" ht="19.5" customHeight="1" x14ac:dyDescent="0.2">
      <c r="A7" s="737"/>
      <c r="B7" s="347" t="s">
        <v>70</v>
      </c>
      <c r="C7" s="347" t="s">
        <v>71</v>
      </c>
      <c r="D7" s="347" t="s">
        <v>72</v>
      </c>
      <c r="E7" s="347" t="s">
        <v>73</v>
      </c>
      <c r="F7" s="347" t="s">
        <v>74</v>
      </c>
      <c r="G7" s="347" t="s">
        <v>75</v>
      </c>
      <c r="H7" s="347" t="s">
        <v>76</v>
      </c>
      <c r="I7" s="347" t="s">
        <v>77</v>
      </c>
      <c r="J7" s="347" t="s">
        <v>78</v>
      </c>
    </row>
    <row r="8" spans="1:10" ht="15" hidden="1" customHeight="1" x14ac:dyDescent="0.2">
      <c r="A8" s="139" t="s">
        <v>79</v>
      </c>
      <c r="B8" s="140">
        <v>0</v>
      </c>
      <c r="C8" s="140">
        <f>SUM(C9:C15)</f>
        <v>0</v>
      </c>
      <c r="D8" s="140">
        <f>IF($B8=0,0,ROUND((C8/$B8-1)*100,1))</f>
        <v>0</v>
      </c>
      <c r="E8" s="141">
        <v>0</v>
      </c>
      <c r="F8" s="141">
        <v>0</v>
      </c>
      <c r="G8" s="140">
        <f t="shared" ref="G8:G42" si="0">IF($E8=0,0,ROUND((F8/$E8-1)*100,1))</f>
        <v>0</v>
      </c>
      <c r="H8" s="140">
        <v>0</v>
      </c>
      <c r="I8" s="140">
        <f>SUM(I9:I15)</f>
        <v>0</v>
      </c>
      <c r="J8" s="140">
        <f t="shared" ref="J8:J42" si="1">IF($H8=0,0,ROUND((I8/$H8-1)*100,1))</f>
        <v>0</v>
      </c>
    </row>
    <row r="9" spans="1:10" ht="15" hidden="1" customHeight="1" x14ac:dyDescent="0.2">
      <c r="A9" s="206" t="s">
        <v>80</v>
      </c>
      <c r="B9" s="70">
        <v>0</v>
      </c>
      <c r="C9" s="70">
        <f t="shared" ref="C9:C15" si="2">ROUND(B9*(1+(D9/100)),1)</f>
        <v>0</v>
      </c>
      <c r="D9" s="70">
        <v>0</v>
      </c>
      <c r="E9" s="331">
        <v>0</v>
      </c>
      <c r="F9" s="331">
        <v>0</v>
      </c>
      <c r="G9" s="144">
        <f t="shared" si="0"/>
        <v>0</v>
      </c>
      <c r="H9" s="70">
        <v>0</v>
      </c>
      <c r="I9" s="70">
        <f t="shared" ref="I9:I15" si="3">ROUND(C9*$F9/1000,1)</f>
        <v>0</v>
      </c>
      <c r="J9" s="70">
        <f t="shared" si="1"/>
        <v>0</v>
      </c>
    </row>
    <row r="10" spans="1:10" ht="15" hidden="1" customHeight="1" x14ac:dyDescent="0.2">
      <c r="A10" s="206" t="s">
        <v>81</v>
      </c>
      <c r="B10" s="70">
        <v>0</v>
      </c>
      <c r="C10" s="70">
        <f t="shared" si="2"/>
        <v>0</v>
      </c>
      <c r="D10" s="70">
        <v>0</v>
      </c>
      <c r="E10" s="331">
        <v>0</v>
      </c>
      <c r="F10" s="331">
        <v>0</v>
      </c>
      <c r="G10" s="144">
        <f t="shared" si="0"/>
        <v>0</v>
      </c>
      <c r="H10" s="70">
        <v>0</v>
      </c>
      <c r="I10" s="70">
        <f t="shared" si="3"/>
        <v>0</v>
      </c>
      <c r="J10" s="70">
        <f t="shared" si="1"/>
        <v>0</v>
      </c>
    </row>
    <row r="11" spans="1:10" ht="15" hidden="1" customHeight="1" x14ac:dyDescent="0.2">
      <c r="A11" s="206" t="s">
        <v>82</v>
      </c>
      <c r="B11" s="70">
        <v>0</v>
      </c>
      <c r="C11" s="70">
        <f t="shared" si="2"/>
        <v>0</v>
      </c>
      <c r="D11" s="70">
        <v>0</v>
      </c>
      <c r="E11" s="331">
        <v>0</v>
      </c>
      <c r="F11" s="331">
        <v>0</v>
      </c>
      <c r="G11" s="144">
        <f t="shared" si="0"/>
        <v>0</v>
      </c>
      <c r="H11" s="70">
        <v>0</v>
      </c>
      <c r="I11" s="70">
        <f t="shared" si="3"/>
        <v>0</v>
      </c>
      <c r="J11" s="70">
        <f t="shared" si="1"/>
        <v>0</v>
      </c>
    </row>
    <row r="12" spans="1:10" ht="15" hidden="1" customHeight="1" x14ac:dyDescent="0.2">
      <c r="A12" s="206" t="s">
        <v>83</v>
      </c>
      <c r="B12" s="70">
        <v>0</v>
      </c>
      <c r="C12" s="70">
        <f t="shared" si="2"/>
        <v>0</v>
      </c>
      <c r="D12" s="70">
        <v>0</v>
      </c>
      <c r="E12" s="331">
        <v>0</v>
      </c>
      <c r="F12" s="331">
        <v>0</v>
      </c>
      <c r="G12" s="144">
        <f t="shared" si="0"/>
        <v>0</v>
      </c>
      <c r="H12" s="70">
        <v>0</v>
      </c>
      <c r="I12" s="70">
        <f t="shared" si="3"/>
        <v>0</v>
      </c>
      <c r="J12" s="70">
        <f t="shared" si="1"/>
        <v>0</v>
      </c>
    </row>
    <row r="13" spans="1:10" ht="15" hidden="1" customHeight="1" x14ac:dyDescent="0.2">
      <c r="A13" s="206" t="s">
        <v>84</v>
      </c>
      <c r="B13" s="70">
        <v>0</v>
      </c>
      <c r="C13" s="70">
        <f t="shared" si="2"/>
        <v>0</v>
      </c>
      <c r="D13" s="70">
        <v>0</v>
      </c>
      <c r="E13" s="331">
        <v>0</v>
      </c>
      <c r="F13" s="331">
        <v>0</v>
      </c>
      <c r="G13" s="144">
        <f t="shared" si="0"/>
        <v>0</v>
      </c>
      <c r="H13" s="70">
        <v>0</v>
      </c>
      <c r="I13" s="70">
        <f t="shared" si="3"/>
        <v>0</v>
      </c>
      <c r="J13" s="70">
        <f t="shared" si="1"/>
        <v>0</v>
      </c>
    </row>
    <row r="14" spans="1:10" ht="15" hidden="1" customHeight="1" x14ac:dyDescent="0.2">
      <c r="A14" s="206" t="s">
        <v>85</v>
      </c>
      <c r="B14" s="70">
        <v>0</v>
      </c>
      <c r="C14" s="70">
        <f t="shared" si="2"/>
        <v>0</v>
      </c>
      <c r="D14" s="70">
        <v>0</v>
      </c>
      <c r="E14" s="331">
        <v>0</v>
      </c>
      <c r="F14" s="331">
        <v>0</v>
      </c>
      <c r="G14" s="144">
        <f t="shared" si="0"/>
        <v>0</v>
      </c>
      <c r="H14" s="70">
        <v>0</v>
      </c>
      <c r="I14" s="70">
        <f t="shared" si="3"/>
        <v>0</v>
      </c>
      <c r="J14" s="70">
        <f t="shared" si="1"/>
        <v>0</v>
      </c>
    </row>
    <row r="15" spans="1:10" ht="15" hidden="1" customHeight="1" x14ac:dyDescent="0.2">
      <c r="A15" s="206" t="s">
        <v>86</v>
      </c>
      <c r="B15" s="70">
        <v>0</v>
      </c>
      <c r="C15" s="70">
        <f t="shared" si="2"/>
        <v>0</v>
      </c>
      <c r="D15" s="70">
        <v>0</v>
      </c>
      <c r="E15" s="208">
        <v>0</v>
      </c>
      <c r="F15" s="208">
        <v>0</v>
      </c>
      <c r="G15" s="144">
        <f t="shared" si="0"/>
        <v>0</v>
      </c>
      <c r="H15" s="70">
        <v>0</v>
      </c>
      <c r="I15" s="70">
        <f t="shared" si="3"/>
        <v>0</v>
      </c>
      <c r="J15" s="70">
        <f t="shared" si="1"/>
        <v>0</v>
      </c>
    </row>
    <row r="16" spans="1:10" ht="15" hidden="1" customHeight="1" x14ac:dyDescent="0.2">
      <c r="A16" s="207" t="s">
        <v>87</v>
      </c>
      <c r="B16" s="69">
        <v>0</v>
      </c>
      <c r="C16" s="69">
        <f>SUM(C17:C25)</f>
        <v>0</v>
      </c>
      <c r="D16" s="69">
        <f>IF($B16=0,0,ROUND((C16/$B16-1)*100,1))</f>
        <v>0</v>
      </c>
      <c r="E16" s="208">
        <v>0</v>
      </c>
      <c r="F16" s="208">
        <v>0</v>
      </c>
      <c r="G16" s="69">
        <f t="shared" si="0"/>
        <v>0</v>
      </c>
      <c r="H16" s="69">
        <f>SUM(H17:H25)</f>
        <v>0</v>
      </c>
      <c r="I16" s="69">
        <f>SUM(I17:I25)</f>
        <v>0</v>
      </c>
      <c r="J16" s="69">
        <f t="shared" si="1"/>
        <v>0</v>
      </c>
    </row>
    <row r="17" spans="1:10" ht="15" hidden="1" customHeight="1" x14ac:dyDescent="0.2">
      <c r="A17" s="206" t="s">
        <v>88</v>
      </c>
      <c r="B17" s="70">
        <v>0</v>
      </c>
      <c r="C17" s="70">
        <f t="shared" ref="C17:C25" si="4">ROUND(B17*(1+(D17/100)),1)</f>
        <v>0</v>
      </c>
      <c r="D17" s="70">
        <v>0</v>
      </c>
      <c r="E17" s="331">
        <v>0</v>
      </c>
      <c r="F17" s="331">
        <v>0</v>
      </c>
      <c r="G17" s="144">
        <f t="shared" si="0"/>
        <v>0</v>
      </c>
      <c r="H17" s="70">
        <f t="shared" ref="H17:H25" si="5">ROUND(B17*E17/1000,1)</f>
        <v>0</v>
      </c>
      <c r="I17" s="70">
        <f t="shared" ref="I17:I25" si="6">ROUND(C17*$F17/1000,1)</f>
        <v>0</v>
      </c>
      <c r="J17" s="70">
        <f t="shared" si="1"/>
        <v>0</v>
      </c>
    </row>
    <row r="18" spans="1:10" ht="15" hidden="1" customHeight="1" x14ac:dyDescent="0.2">
      <c r="A18" s="206" t="s">
        <v>89</v>
      </c>
      <c r="B18" s="70">
        <v>0</v>
      </c>
      <c r="C18" s="70">
        <f t="shared" si="4"/>
        <v>0</v>
      </c>
      <c r="D18" s="70">
        <v>0</v>
      </c>
      <c r="E18" s="331">
        <v>0</v>
      </c>
      <c r="F18" s="331">
        <v>0</v>
      </c>
      <c r="G18" s="144">
        <f t="shared" si="0"/>
        <v>0</v>
      </c>
      <c r="H18" s="70">
        <f t="shared" si="5"/>
        <v>0</v>
      </c>
      <c r="I18" s="70">
        <f t="shared" si="6"/>
        <v>0</v>
      </c>
      <c r="J18" s="70">
        <f t="shared" si="1"/>
        <v>0</v>
      </c>
    </row>
    <row r="19" spans="1:10" ht="15" hidden="1" customHeight="1" x14ac:dyDescent="0.2">
      <c r="A19" s="206" t="s">
        <v>90</v>
      </c>
      <c r="B19" s="70">
        <v>0</v>
      </c>
      <c r="C19" s="70">
        <f t="shared" si="4"/>
        <v>0</v>
      </c>
      <c r="D19" s="70">
        <v>0</v>
      </c>
      <c r="E19" s="331">
        <v>0</v>
      </c>
      <c r="F19" s="331">
        <v>0</v>
      </c>
      <c r="G19" s="144">
        <f t="shared" si="0"/>
        <v>0</v>
      </c>
      <c r="H19" s="70">
        <f t="shared" si="5"/>
        <v>0</v>
      </c>
      <c r="I19" s="70">
        <f t="shared" si="6"/>
        <v>0</v>
      </c>
      <c r="J19" s="70">
        <f t="shared" si="1"/>
        <v>0</v>
      </c>
    </row>
    <row r="20" spans="1:10" ht="15" hidden="1" customHeight="1" x14ac:dyDescent="0.2">
      <c r="A20" s="206" t="s">
        <v>91</v>
      </c>
      <c r="B20" s="70">
        <v>0</v>
      </c>
      <c r="C20" s="70">
        <f t="shared" si="4"/>
        <v>0</v>
      </c>
      <c r="D20" s="70">
        <v>0</v>
      </c>
      <c r="E20" s="331">
        <v>0</v>
      </c>
      <c r="F20" s="331">
        <v>0</v>
      </c>
      <c r="G20" s="144">
        <f t="shared" si="0"/>
        <v>0</v>
      </c>
      <c r="H20" s="70">
        <f t="shared" si="5"/>
        <v>0</v>
      </c>
      <c r="I20" s="70">
        <f t="shared" si="6"/>
        <v>0</v>
      </c>
      <c r="J20" s="70">
        <f t="shared" si="1"/>
        <v>0</v>
      </c>
    </row>
    <row r="21" spans="1:10" ht="15" hidden="1" customHeight="1" x14ac:dyDescent="0.2">
      <c r="A21" s="206" t="s">
        <v>92</v>
      </c>
      <c r="B21" s="70">
        <v>0</v>
      </c>
      <c r="C21" s="70">
        <f t="shared" si="4"/>
        <v>0</v>
      </c>
      <c r="D21" s="70">
        <v>0</v>
      </c>
      <c r="E21" s="331">
        <v>0</v>
      </c>
      <c r="F21" s="331">
        <v>0</v>
      </c>
      <c r="G21" s="144">
        <f t="shared" si="0"/>
        <v>0</v>
      </c>
      <c r="H21" s="70">
        <f t="shared" si="5"/>
        <v>0</v>
      </c>
      <c r="I21" s="70">
        <f t="shared" si="6"/>
        <v>0</v>
      </c>
      <c r="J21" s="70">
        <f t="shared" si="1"/>
        <v>0</v>
      </c>
    </row>
    <row r="22" spans="1:10" ht="15" hidden="1" customHeight="1" x14ac:dyDescent="0.2">
      <c r="A22" s="206" t="s">
        <v>93</v>
      </c>
      <c r="B22" s="70">
        <v>0</v>
      </c>
      <c r="C22" s="70">
        <f t="shared" si="4"/>
        <v>0</v>
      </c>
      <c r="D22" s="70">
        <v>0</v>
      </c>
      <c r="E22" s="331">
        <v>0</v>
      </c>
      <c r="F22" s="331">
        <v>0</v>
      </c>
      <c r="G22" s="144">
        <f t="shared" si="0"/>
        <v>0</v>
      </c>
      <c r="H22" s="70">
        <f t="shared" si="5"/>
        <v>0</v>
      </c>
      <c r="I22" s="70">
        <f t="shared" si="6"/>
        <v>0</v>
      </c>
      <c r="J22" s="70">
        <f t="shared" si="1"/>
        <v>0</v>
      </c>
    </row>
    <row r="23" spans="1:10" ht="15" hidden="1" customHeight="1" x14ac:dyDescent="0.2">
      <c r="A23" s="206" t="s">
        <v>94</v>
      </c>
      <c r="B23" s="70">
        <v>0</v>
      </c>
      <c r="C23" s="70">
        <f t="shared" si="4"/>
        <v>0</v>
      </c>
      <c r="D23" s="70">
        <v>0</v>
      </c>
      <c r="E23" s="331">
        <v>0</v>
      </c>
      <c r="F23" s="331">
        <v>0</v>
      </c>
      <c r="G23" s="144">
        <f t="shared" si="0"/>
        <v>0</v>
      </c>
      <c r="H23" s="70">
        <f t="shared" si="5"/>
        <v>0</v>
      </c>
      <c r="I23" s="70">
        <f t="shared" si="6"/>
        <v>0</v>
      </c>
      <c r="J23" s="70">
        <f t="shared" si="1"/>
        <v>0</v>
      </c>
    </row>
    <row r="24" spans="1:10" ht="15" hidden="1" customHeight="1" x14ac:dyDescent="0.2">
      <c r="A24" s="206" t="s">
        <v>95</v>
      </c>
      <c r="B24" s="70">
        <v>0</v>
      </c>
      <c r="C24" s="70">
        <f t="shared" si="4"/>
        <v>0</v>
      </c>
      <c r="D24" s="70">
        <v>0</v>
      </c>
      <c r="E24" s="331">
        <v>0</v>
      </c>
      <c r="F24" s="331">
        <v>0</v>
      </c>
      <c r="G24" s="144">
        <f t="shared" si="0"/>
        <v>0</v>
      </c>
      <c r="H24" s="70">
        <f t="shared" si="5"/>
        <v>0</v>
      </c>
      <c r="I24" s="70">
        <f t="shared" si="6"/>
        <v>0</v>
      </c>
      <c r="J24" s="70">
        <f t="shared" si="1"/>
        <v>0</v>
      </c>
    </row>
    <row r="25" spans="1:10" ht="15" hidden="1" customHeight="1" x14ac:dyDescent="0.2">
      <c r="A25" s="206" t="s">
        <v>96</v>
      </c>
      <c r="B25" s="70">
        <v>0</v>
      </c>
      <c r="C25" s="70">
        <f t="shared" si="4"/>
        <v>0</v>
      </c>
      <c r="D25" s="70">
        <v>0</v>
      </c>
      <c r="E25" s="331">
        <v>0</v>
      </c>
      <c r="F25" s="331">
        <v>0</v>
      </c>
      <c r="G25" s="144">
        <f t="shared" si="0"/>
        <v>0</v>
      </c>
      <c r="H25" s="70">
        <f t="shared" si="5"/>
        <v>0</v>
      </c>
      <c r="I25" s="70">
        <f t="shared" si="6"/>
        <v>0</v>
      </c>
      <c r="J25" s="70">
        <f t="shared" si="1"/>
        <v>0</v>
      </c>
    </row>
    <row r="26" spans="1:10" ht="15" hidden="1" customHeight="1" x14ac:dyDescent="0.2">
      <c r="A26" s="207" t="s">
        <v>97</v>
      </c>
      <c r="B26" s="69">
        <v>0</v>
      </c>
      <c r="C26" s="69">
        <f>SUM(C27:C30)</f>
        <v>0</v>
      </c>
      <c r="D26" s="69">
        <f>IF($B26=0,0,ROUND((C26/$B26-1)*100,1))</f>
        <v>0</v>
      </c>
      <c r="E26" s="208">
        <f>IF(B26=0,0,IF(H26=0,0,ROUND(H26/B26*1000,0)))</f>
        <v>0</v>
      </c>
      <c r="F26" s="208">
        <f>IF(C26=0,0,IF(I26=0,0,ROUND(I26/C26*1000,0)))</f>
        <v>0</v>
      </c>
      <c r="G26" s="69">
        <f t="shared" si="0"/>
        <v>0</v>
      </c>
      <c r="H26" s="69">
        <f>SUM(H27:H30)</f>
        <v>0</v>
      </c>
      <c r="I26" s="69">
        <f>SUM(I27:I30)</f>
        <v>0</v>
      </c>
      <c r="J26" s="69">
        <f t="shared" si="1"/>
        <v>0</v>
      </c>
    </row>
    <row r="27" spans="1:10" ht="15" hidden="1" customHeight="1" x14ac:dyDescent="0.2">
      <c r="A27" s="206" t="s">
        <v>98</v>
      </c>
      <c r="B27" s="70">
        <v>0</v>
      </c>
      <c r="C27" s="70">
        <f t="shared" ref="C27:C30" si="7">ROUND(B27*(1+(D27/100)),1)</f>
        <v>0</v>
      </c>
      <c r="D27" s="70">
        <v>0</v>
      </c>
      <c r="E27" s="331">
        <v>0</v>
      </c>
      <c r="F27" s="331">
        <v>0</v>
      </c>
      <c r="G27" s="144">
        <f t="shared" si="0"/>
        <v>0</v>
      </c>
      <c r="H27" s="70">
        <f t="shared" ref="H27:H30" si="8">ROUND(B27*E27/1000,1)</f>
        <v>0</v>
      </c>
      <c r="I27" s="70">
        <f t="shared" ref="I27:I30" si="9">ROUND(C27*$F27/1000,1)</f>
        <v>0</v>
      </c>
      <c r="J27" s="70">
        <f t="shared" si="1"/>
        <v>0</v>
      </c>
    </row>
    <row r="28" spans="1:10" ht="15" hidden="1" customHeight="1" x14ac:dyDescent="0.2">
      <c r="A28" s="206" t="s">
        <v>99</v>
      </c>
      <c r="B28" s="70">
        <v>0</v>
      </c>
      <c r="C28" s="70">
        <f t="shared" si="7"/>
        <v>0</v>
      </c>
      <c r="D28" s="70">
        <v>0</v>
      </c>
      <c r="E28" s="331">
        <v>0</v>
      </c>
      <c r="F28" s="331">
        <v>0</v>
      </c>
      <c r="G28" s="144">
        <f t="shared" si="0"/>
        <v>0</v>
      </c>
      <c r="H28" s="70">
        <f t="shared" si="8"/>
        <v>0</v>
      </c>
      <c r="I28" s="70">
        <f t="shared" si="9"/>
        <v>0</v>
      </c>
      <c r="J28" s="70">
        <f t="shared" si="1"/>
        <v>0</v>
      </c>
    </row>
    <row r="29" spans="1:10" ht="15" hidden="1" customHeight="1" x14ac:dyDescent="0.2">
      <c r="A29" s="206" t="s">
        <v>100</v>
      </c>
      <c r="B29" s="70">
        <v>0</v>
      </c>
      <c r="C29" s="70">
        <f t="shared" si="7"/>
        <v>0</v>
      </c>
      <c r="D29" s="70">
        <v>0</v>
      </c>
      <c r="E29" s="331">
        <v>0</v>
      </c>
      <c r="F29" s="331">
        <v>0</v>
      </c>
      <c r="G29" s="144">
        <f t="shared" si="0"/>
        <v>0</v>
      </c>
      <c r="H29" s="70">
        <f t="shared" si="8"/>
        <v>0</v>
      </c>
      <c r="I29" s="70">
        <f t="shared" si="9"/>
        <v>0</v>
      </c>
      <c r="J29" s="70">
        <f t="shared" si="1"/>
        <v>0</v>
      </c>
    </row>
    <row r="30" spans="1:10" ht="15" hidden="1" customHeight="1" x14ac:dyDescent="0.2">
      <c r="A30" s="206" t="s">
        <v>101</v>
      </c>
      <c r="B30" s="70">
        <v>0</v>
      </c>
      <c r="C30" s="70">
        <f t="shared" si="7"/>
        <v>0</v>
      </c>
      <c r="D30" s="70">
        <v>0</v>
      </c>
      <c r="E30" s="331">
        <v>0</v>
      </c>
      <c r="F30" s="331">
        <v>0</v>
      </c>
      <c r="G30" s="144">
        <f t="shared" si="0"/>
        <v>0</v>
      </c>
      <c r="H30" s="70">
        <f t="shared" si="8"/>
        <v>0</v>
      </c>
      <c r="I30" s="70">
        <f t="shared" si="9"/>
        <v>0</v>
      </c>
      <c r="J30" s="70">
        <f t="shared" si="1"/>
        <v>0</v>
      </c>
    </row>
    <row r="31" spans="1:10" ht="15" hidden="1" customHeight="1" x14ac:dyDescent="0.2">
      <c r="A31" s="207" t="s">
        <v>102</v>
      </c>
      <c r="B31" s="69">
        <v>0</v>
      </c>
      <c r="C31" s="69">
        <f>SUM(C32:C35)</f>
        <v>0</v>
      </c>
      <c r="D31" s="69">
        <f>IF($B31=0,0,ROUND((C31/$B31-1)*100,1))</f>
        <v>0</v>
      </c>
      <c r="E31" s="208">
        <f>IF(B31=0,0,IF(H31=0,0,ROUND(H31/B31*1000,0)))</f>
        <v>0</v>
      </c>
      <c r="F31" s="208">
        <f>IF(C31=0,0,IF(I31=0,0,ROUND(I31/C31*1000,0)))</f>
        <v>0</v>
      </c>
      <c r="G31" s="69">
        <f t="shared" si="0"/>
        <v>0</v>
      </c>
      <c r="H31" s="69">
        <f>SUM(H32:H35)</f>
        <v>0</v>
      </c>
      <c r="I31" s="69">
        <f>SUM(I32:I35)</f>
        <v>0</v>
      </c>
      <c r="J31" s="69">
        <f t="shared" si="1"/>
        <v>0</v>
      </c>
    </row>
    <row r="32" spans="1:10" ht="15" hidden="1" customHeight="1" x14ac:dyDescent="0.2">
      <c r="A32" s="206" t="s">
        <v>103</v>
      </c>
      <c r="B32" s="70">
        <v>0</v>
      </c>
      <c r="C32" s="70">
        <f t="shared" ref="C32:C35" si="10">ROUND(B32*(1+(D32/100)),1)</f>
        <v>0</v>
      </c>
      <c r="D32" s="70">
        <v>0</v>
      </c>
      <c r="E32" s="331">
        <v>0</v>
      </c>
      <c r="F32" s="331">
        <v>0</v>
      </c>
      <c r="G32" s="144">
        <f t="shared" si="0"/>
        <v>0</v>
      </c>
      <c r="H32" s="70">
        <f t="shared" ref="H32:H35" si="11">ROUND(B32*E32/1000,1)</f>
        <v>0</v>
      </c>
      <c r="I32" s="70">
        <f t="shared" ref="I32:I35" si="12">ROUND(C32*$F32/1000,1)</f>
        <v>0</v>
      </c>
      <c r="J32" s="70">
        <f t="shared" si="1"/>
        <v>0</v>
      </c>
    </row>
    <row r="33" spans="1:15" ht="15" hidden="1" customHeight="1" x14ac:dyDescent="0.2">
      <c r="A33" s="206" t="s">
        <v>104</v>
      </c>
      <c r="B33" s="70">
        <v>0</v>
      </c>
      <c r="C33" s="70">
        <f t="shared" si="10"/>
        <v>0</v>
      </c>
      <c r="D33" s="70">
        <v>0</v>
      </c>
      <c r="E33" s="331">
        <v>0</v>
      </c>
      <c r="F33" s="331">
        <v>0</v>
      </c>
      <c r="G33" s="144">
        <f t="shared" si="0"/>
        <v>0</v>
      </c>
      <c r="H33" s="70">
        <f t="shared" si="11"/>
        <v>0</v>
      </c>
      <c r="I33" s="70">
        <f t="shared" si="12"/>
        <v>0</v>
      </c>
      <c r="J33" s="70">
        <f t="shared" si="1"/>
        <v>0</v>
      </c>
    </row>
    <row r="34" spans="1:15" ht="15" hidden="1" customHeight="1" x14ac:dyDescent="0.2">
      <c r="A34" s="206" t="s">
        <v>105</v>
      </c>
      <c r="B34" s="70">
        <v>0</v>
      </c>
      <c r="C34" s="70">
        <f t="shared" si="10"/>
        <v>0</v>
      </c>
      <c r="D34" s="70">
        <v>0</v>
      </c>
      <c r="E34" s="331">
        <v>0</v>
      </c>
      <c r="F34" s="331">
        <v>0</v>
      </c>
      <c r="G34" s="144">
        <f t="shared" si="0"/>
        <v>0</v>
      </c>
      <c r="H34" s="70">
        <f t="shared" si="11"/>
        <v>0</v>
      </c>
      <c r="I34" s="70">
        <f t="shared" si="12"/>
        <v>0</v>
      </c>
      <c r="J34" s="70">
        <f t="shared" si="1"/>
        <v>0</v>
      </c>
    </row>
    <row r="35" spans="1:15" ht="15" hidden="1" customHeight="1" x14ac:dyDescent="0.2">
      <c r="A35" s="209" t="s">
        <v>106</v>
      </c>
      <c r="B35" s="148">
        <v>0</v>
      </c>
      <c r="C35" s="148">
        <f t="shared" si="10"/>
        <v>0</v>
      </c>
      <c r="D35" s="148">
        <v>0</v>
      </c>
      <c r="E35" s="334">
        <v>0</v>
      </c>
      <c r="F35" s="334">
        <v>0</v>
      </c>
      <c r="G35" s="150">
        <f t="shared" si="0"/>
        <v>0</v>
      </c>
      <c r="H35" s="148">
        <f t="shared" si="11"/>
        <v>0</v>
      </c>
      <c r="I35" s="148">
        <f t="shared" si="12"/>
        <v>0</v>
      </c>
      <c r="J35" s="148">
        <f t="shared" si="1"/>
        <v>0</v>
      </c>
    </row>
    <row r="36" spans="1:15" ht="15" customHeight="1" x14ac:dyDescent="0.2">
      <c r="A36" s="100" t="s">
        <v>107</v>
      </c>
      <c r="B36" s="360">
        <f>SUM(B37:B39)</f>
        <v>118.80000000000001</v>
      </c>
      <c r="C36" s="360">
        <f>SUM(C37:C39)</f>
        <v>103.4</v>
      </c>
      <c r="D36" s="360">
        <f>IF($B36=0,0,ROUND((C36/$B36-1)*100,1))</f>
        <v>-13</v>
      </c>
      <c r="E36" s="361">
        <v>3612</v>
      </c>
      <c r="F36" s="361">
        <f>IF(C36=0,0,IF(I36=0,0,ROUND(I36/C36*1000,0)))</f>
        <v>3621</v>
      </c>
      <c r="G36" s="360">
        <f t="shared" si="0"/>
        <v>0.2</v>
      </c>
      <c r="H36" s="360">
        <f>SUM(H37:H39)</f>
        <v>429.1</v>
      </c>
      <c r="I36" s="360">
        <f>SUM(I37:I39)</f>
        <v>374.4</v>
      </c>
      <c r="J36" s="360">
        <f t="shared" si="1"/>
        <v>-12.7</v>
      </c>
      <c r="K36" s="349"/>
      <c r="L36" s="372"/>
      <c r="M36" s="373"/>
      <c r="N36" s="374"/>
      <c r="O36" s="338"/>
    </row>
    <row r="37" spans="1:15" ht="15" customHeight="1" x14ac:dyDescent="0.2">
      <c r="A37" s="364" t="s">
        <v>108</v>
      </c>
      <c r="B37" s="154">
        <v>60.7</v>
      </c>
      <c r="C37" s="154">
        <f t="shared" ref="C37:C39" si="13">ROUND(B37*(1+(D37/100)),1)</f>
        <v>63.6</v>
      </c>
      <c r="D37" s="154">
        <v>4.8</v>
      </c>
      <c r="E37" s="362">
        <v>4040</v>
      </c>
      <c r="F37" s="362">
        <v>4259</v>
      </c>
      <c r="G37" s="363">
        <f t="shared" si="0"/>
        <v>5.4</v>
      </c>
      <c r="H37" s="154">
        <f t="shared" ref="H37:I39" si="14">ROUND(B37*E37/1000,1)</f>
        <v>245.2</v>
      </c>
      <c r="I37" s="154">
        <f t="shared" si="14"/>
        <v>270.89999999999998</v>
      </c>
      <c r="J37" s="154">
        <f t="shared" si="1"/>
        <v>10.5</v>
      </c>
      <c r="L37" s="346"/>
      <c r="M37" s="346"/>
      <c r="N37" s="346"/>
    </row>
    <row r="38" spans="1:15" ht="15" customHeight="1" x14ac:dyDescent="0.2">
      <c r="A38" s="272" t="s">
        <v>109</v>
      </c>
      <c r="B38" s="154">
        <v>1.4</v>
      </c>
      <c r="C38" s="154">
        <f t="shared" si="13"/>
        <v>0.7</v>
      </c>
      <c r="D38" s="154">
        <v>-53</v>
      </c>
      <c r="E38" s="362">
        <v>2714</v>
      </c>
      <c r="F38" s="362">
        <v>2834</v>
      </c>
      <c r="G38" s="363">
        <f t="shared" si="0"/>
        <v>4.4000000000000004</v>
      </c>
      <c r="H38" s="154">
        <f t="shared" si="14"/>
        <v>3.8</v>
      </c>
      <c r="I38" s="154">
        <f t="shared" si="14"/>
        <v>2</v>
      </c>
      <c r="J38" s="154">
        <f t="shared" si="1"/>
        <v>-47.4</v>
      </c>
      <c r="K38" s="350"/>
      <c r="L38" s="346"/>
      <c r="M38" s="346"/>
      <c r="N38" s="346"/>
    </row>
    <row r="39" spans="1:15" ht="15" customHeight="1" x14ac:dyDescent="0.2">
      <c r="A39" s="272" t="s">
        <v>110</v>
      </c>
      <c r="B39" s="154">
        <v>56.7</v>
      </c>
      <c r="C39" s="154">
        <f t="shared" si="13"/>
        <v>39.1</v>
      </c>
      <c r="D39" s="154">
        <v>-31</v>
      </c>
      <c r="E39" s="362">
        <v>3176</v>
      </c>
      <c r="F39" s="362">
        <v>2595</v>
      </c>
      <c r="G39" s="363">
        <f t="shared" si="0"/>
        <v>-18.3</v>
      </c>
      <c r="H39" s="154">
        <f t="shared" si="14"/>
        <v>180.1</v>
      </c>
      <c r="I39" s="154">
        <f t="shared" si="14"/>
        <v>101.5</v>
      </c>
      <c r="J39" s="154">
        <f t="shared" si="1"/>
        <v>-43.6</v>
      </c>
      <c r="L39" s="346"/>
      <c r="M39" s="346"/>
      <c r="N39" s="346"/>
    </row>
    <row r="40" spans="1:15" ht="15" hidden="1" customHeight="1" x14ac:dyDescent="0.2">
      <c r="A40" s="54" t="s">
        <v>111</v>
      </c>
      <c r="B40" s="153">
        <v>0</v>
      </c>
      <c r="C40" s="153">
        <v>0</v>
      </c>
      <c r="D40" s="153">
        <f t="shared" ref="D40:D42" si="15">IF($B40=0,0,ROUND((C40/$B40-1)*100,1))</f>
        <v>0</v>
      </c>
      <c r="E40" s="365">
        <v>0</v>
      </c>
      <c r="F40" s="365">
        <f>IF(SUM(A40:B40)&gt;0,SUM(AY40:AZ40)/SUM(A40:B40),0)</f>
        <v>0</v>
      </c>
      <c r="G40" s="153">
        <f t="shared" si="0"/>
        <v>0</v>
      </c>
      <c r="H40" s="153">
        <f>SUM(H8,H16)</f>
        <v>0</v>
      </c>
      <c r="I40" s="153">
        <f>SUM(I8,I16)</f>
        <v>0</v>
      </c>
      <c r="J40" s="153">
        <f t="shared" si="1"/>
        <v>0</v>
      </c>
    </row>
    <row r="41" spans="1:15" ht="15" customHeight="1" x14ac:dyDescent="0.2">
      <c r="A41" s="103" t="s">
        <v>112</v>
      </c>
      <c r="B41" s="366">
        <f>SUM(B26,B31,B36)</f>
        <v>118.80000000000001</v>
      </c>
      <c r="C41" s="366">
        <f>SUM(C26,C31,C36)</f>
        <v>103.4</v>
      </c>
      <c r="D41" s="366">
        <f t="shared" si="15"/>
        <v>-13</v>
      </c>
      <c r="E41" s="367">
        <f t="shared" ref="E41:E42" si="16">IF(B41=0,0,IF(H41=0,0,ROUND(H41/B41*1000,0)))</f>
        <v>3612</v>
      </c>
      <c r="F41" s="367">
        <f t="shared" ref="F41:F42" si="17">IF(C41=0,0,IF(I41=0,0,ROUND(I41/C41*1000,0)))</f>
        <v>3621</v>
      </c>
      <c r="G41" s="366">
        <f t="shared" si="0"/>
        <v>0.2</v>
      </c>
      <c r="H41" s="366">
        <f>SUM(H26,H31,H36)</f>
        <v>429.1</v>
      </c>
      <c r="I41" s="366">
        <f>SUM(I26,I31,I36)</f>
        <v>374.4</v>
      </c>
      <c r="J41" s="366">
        <f t="shared" si="1"/>
        <v>-12.7</v>
      </c>
    </row>
    <row r="42" spans="1:15" ht="15" customHeight="1" x14ac:dyDescent="0.2">
      <c r="A42" s="98" t="s">
        <v>58</v>
      </c>
      <c r="B42" s="369">
        <f>SUM(B40:B41)</f>
        <v>118.80000000000001</v>
      </c>
      <c r="C42" s="369">
        <f>SUM(C40:C41)</f>
        <v>103.4</v>
      </c>
      <c r="D42" s="369">
        <f t="shared" si="15"/>
        <v>-13</v>
      </c>
      <c r="E42" s="370">
        <f t="shared" si="16"/>
        <v>3612</v>
      </c>
      <c r="F42" s="370">
        <f t="shared" si="17"/>
        <v>3621</v>
      </c>
      <c r="G42" s="369">
        <f t="shared" si="0"/>
        <v>0.2</v>
      </c>
      <c r="H42" s="369">
        <f>SUM(H40:H41)</f>
        <v>429.1</v>
      </c>
      <c r="I42" s="369">
        <f>SUM(I40:I41)</f>
        <v>374.4</v>
      </c>
      <c r="J42" s="369">
        <f t="shared" si="1"/>
        <v>-12.7</v>
      </c>
    </row>
    <row r="43" spans="1:15" ht="15.6" customHeight="1" x14ac:dyDescent="0.2">
      <c r="A43" s="135" t="e">
        <f>#REF!</f>
        <v>#REF!</v>
      </c>
    </row>
    <row r="44" spans="1:15" ht="15.6" customHeight="1" x14ac:dyDescent="0.2">
      <c r="A44" s="135" t="e">
        <f>#REF!</f>
        <v>#REF!</v>
      </c>
    </row>
    <row r="45" spans="1:15" ht="15" customHeight="1" x14ac:dyDescent="0.2"/>
    <row r="46" spans="1:15" ht="15" customHeight="1" x14ac:dyDescent="0.2"/>
    <row r="47" spans="1:15" ht="15" customHeight="1" x14ac:dyDescent="0.2"/>
    <row r="48" spans="1:15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67" ht="9.7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zoomScaleNormal="90" workbookViewId="0">
      <pane xSplit="1" ySplit="7" topLeftCell="B26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1" ht="17.100000000000001" customHeight="1" x14ac:dyDescent="0.2">
      <c r="K1" s="39"/>
    </row>
    <row r="2" spans="1:11" ht="17.100000000000001" customHeight="1" x14ac:dyDescent="0.2">
      <c r="K2" s="39"/>
    </row>
    <row r="3" spans="1:11" ht="17.100000000000001" customHeight="1" x14ac:dyDescent="0.2">
      <c r="K3" s="39"/>
    </row>
    <row r="4" spans="1:11" ht="17.100000000000001" customHeight="1" x14ac:dyDescent="0.2">
      <c r="K4" s="18"/>
    </row>
    <row r="5" spans="1:11" ht="17.100000000000001" customHeight="1" x14ac:dyDescent="0.2">
      <c r="A5" s="659" t="s">
        <v>10</v>
      </c>
      <c r="B5" s="664" t="s">
        <v>66</v>
      </c>
      <c r="C5" s="664"/>
      <c r="D5" s="664"/>
      <c r="E5" s="664" t="s">
        <v>67</v>
      </c>
      <c r="F5" s="664"/>
      <c r="G5" s="664"/>
      <c r="H5" s="664" t="s">
        <v>68</v>
      </c>
      <c r="I5" s="664"/>
      <c r="J5" s="664"/>
      <c r="K5" s="18"/>
    </row>
    <row r="6" spans="1:11" ht="17.100000000000001" customHeight="1" x14ac:dyDescent="0.2">
      <c r="A6" s="679"/>
      <c r="B6" s="460" t="s">
        <v>2</v>
      </c>
      <c r="C6" s="461" t="s">
        <v>4</v>
      </c>
      <c r="D6" s="461" t="s">
        <v>69</v>
      </c>
      <c r="E6" s="461" t="s">
        <v>2</v>
      </c>
      <c r="F6" s="461" t="s">
        <v>4</v>
      </c>
      <c r="G6" s="461" t="s">
        <v>69</v>
      </c>
      <c r="H6" s="461" t="s">
        <v>2</v>
      </c>
      <c r="I6" s="461" t="s">
        <v>4</v>
      </c>
      <c r="J6" s="462" t="s">
        <v>69</v>
      </c>
      <c r="K6" s="18"/>
    </row>
    <row r="7" spans="1:11" ht="18.75" customHeight="1" x14ac:dyDescent="0.2">
      <c r="A7" s="677"/>
      <c r="B7" s="424" t="s">
        <v>70</v>
      </c>
      <c r="C7" s="463" t="s">
        <v>71</v>
      </c>
      <c r="D7" s="463" t="s">
        <v>72</v>
      </c>
      <c r="E7" s="463" t="s">
        <v>73</v>
      </c>
      <c r="F7" s="463" t="s">
        <v>74</v>
      </c>
      <c r="G7" s="464" t="s">
        <v>75</v>
      </c>
      <c r="H7" s="415" t="s">
        <v>76</v>
      </c>
      <c r="I7" s="463" t="s">
        <v>77</v>
      </c>
      <c r="J7" s="463" t="s">
        <v>78</v>
      </c>
      <c r="K7" s="465"/>
    </row>
    <row r="8" spans="1:11" ht="17.100000000000001" customHeight="1" x14ac:dyDescent="0.2">
      <c r="A8" s="8" t="s">
        <v>59</v>
      </c>
      <c r="B8" s="9">
        <v>1370.6</v>
      </c>
      <c r="C8" s="9">
        <v>1601.6</v>
      </c>
      <c r="D8" s="9">
        <v>16.899999999999999</v>
      </c>
      <c r="E8" s="20">
        <v>2509.0792886327158</v>
      </c>
      <c r="F8" s="20">
        <v>2564.077659090909</v>
      </c>
      <c r="G8" s="9">
        <v>2.2000000000000002</v>
      </c>
      <c r="H8" s="9">
        <v>3438.9999999999995</v>
      </c>
      <c r="I8" s="9">
        <v>4106.5</v>
      </c>
      <c r="J8" s="9">
        <v>19.399999999999999</v>
      </c>
      <c r="K8" s="18"/>
    </row>
    <row r="9" spans="1:11" ht="17.100000000000001" customHeight="1" x14ac:dyDescent="0.2">
      <c r="A9" s="8" t="s">
        <v>114</v>
      </c>
      <c r="B9" s="9">
        <v>1370.6</v>
      </c>
      <c r="C9" s="9">
        <v>1601.6</v>
      </c>
      <c r="D9" s="9">
        <v>16.899999999999999</v>
      </c>
      <c r="E9" s="20">
        <v>1721.1405420983508</v>
      </c>
      <c r="F9" s="20">
        <v>1760.7667465034967</v>
      </c>
      <c r="G9" s="9">
        <v>2.2999999999999998</v>
      </c>
      <c r="H9" s="9">
        <v>2359</v>
      </c>
      <c r="I9" s="9">
        <v>2820.1000000000004</v>
      </c>
      <c r="J9" s="9">
        <v>19.5</v>
      </c>
      <c r="K9" s="18"/>
    </row>
    <row r="10" spans="1:11" ht="17.100000000000001" customHeight="1" x14ac:dyDescent="0.2">
      <c r="A10" s="8" t="s">
        <v>23</v>
      </c>
      <c r="B10" s="9">
        <v>165.6</v>
      </c>
      <c r="C10" s="9">
        <v>198.9</v>
      </c>
      <c r="D10" s="9">
        <v>20.100000000000001</v>
      </c>
      <c r="E10" s="20">
        <v>3604.4547101449275</v>
      </c>
      <c r="F10" s="20">
        <v>3729.3640020110606</v>
      </c>
      <c r="G10" s="9">
        <v>3.5</v>
      </c>
      <c r="H10" s="9">
        <v>596.9</v>
      </c>
      <c r="I10" s="9">
        <v>741.80000000000007</v>
      </c>
      <c r="J10" s="9">
        <v>24.3</v>
      </c>
      <c r="K10" s="18"/>
    </row>
    <row r="11" spans="1:11" ht="17.100000000000001" customHeight="1" x14ac:dyDescent="0.2">
      <c r="A11" s="21" t="s">
        <v>24</v>
      </c>
      <c r="B11" s="9">
        <v>159.79999999999998</v>
      </c>
      <c r="C11" s="9">
        <v>193</v>
      </c>
      <c r="D11" s="9">
        <v>20.8</v>
      </c>
      <c r="E11" s="20">
        <v>3681.5244055068838</v>
      </c>
      <c r="F11" s="20">
        <v>3794.1730569948186</v>
      </c>
      <c r="G11" s="9">
        <v>3.1</v>
      </c>
      <c r="H11" s="9">
        <v>588.4</v>
      </c>
      <c r="I11" s="9">
        <v>732.30000000000007</v>
      </c>
      <c r="J11" s="9">
        <v>24.5</v>
      </c>
      <c r="K11" s="18"/>
    </row>
    <row r="12" spans="1:11" ht="17.100000000000001" customHeight="1" x14ac:dyDescent="0.2">
      <c r="A12" s="21" t="s">
        <v>25</v>
      </c>
      <c r="B12" s="9">
        <v>5.8</v>
      </c>
      <c r="C12" s="9">
        <v>5.9</v>
      </c>
      <c r="D12" s="9">
        <v>1.7</v>
      </c>
      <c r="E12" s="20">
        <v>1481.0517241379312</v>
      </c>
      <c r="F12" s="20">
        <v>1609.3389830508474</v>
      </c>
      <c r="G12" s="9">
        <v>8.6999999999999993</v>
      </c>
      <c r="H12" s="9">
        <v>8.5</v>
      </c>
      <c r="I12" s="9">
        <v>9.5</v>
      </c>
      <c r="J12" s="9">
        <v>11.8</v>
      </c>
      <c r="K12" s="18"/>
    </row>
    <row r="13" spans="1:11" ht="17.100000000000001" customHeight="1" x14ac:dyDescent="0.2">
      <c r="A13" s="8" t="s">
        <v>26</v>
      </c>
      <c r="B13" s="9">
        <v>1679.1999999999998</v>
      </c>
      <c r="C13" s="9">
        <v>1629.1999999999998</v>
      </c>
      <c r="D13" s="9">
        <v>-3</v>
      </c>
      <c r="E13" s="20">
        <v>7007.0636612672715</v>
      </c>
      <c r="F13" s="20">
        <v>6564.7849864964401</v>
      </c>
      <c r="G13" s="9">
        <v>-6.3</v>
      </c>
      <c r="H13" s="9">
        <v>11766.400000000001</v>
      </c>
      <c r="I13" s="9">
        <v>10695.4</v>
      </c>
      <c r="J13" s="9">
        <v>-9.1</v>
      </c>
      <c r="K13" s="18"/>
    </row>
    <row r="14" spans="1:11" ht="17.100000000000001" customHeight="1" x14ac:dyDescent="0.2">
      <c r="A14" s="21" t="s">
        <v>27</v>
      </c>
      <c r="B14" s="9">
        <v>374</v>
      </c>
      <c r="C14" s="9">
        <v>327.10000000000002</v>
      </c>
      <c r="D14" s="9">
        <v>-12.5</v>
      </c>
      <c r="E14" s="20">
        <v>2464.4320855614974</v>
      </c>
      <c r="F14" s="20">
        <v>2459.7450321002752</v>
      </c>
      <c r="G14" s="9">
        <v>-0.2</v>
      </c>
      <c r="H14" s="9">
        <v>921.7</v>
      </c>
      <c r="I14" s="9">
        <v>804.59999999999991</v>
      </c>
      <c r="J14" s="9">
        <v>-12.7</v>
      </c>
      <c r="K14" s="18"/>
    </row>
    <row r="15" spans="1:11" ht="17.100000000000001" customHeight="1" x14ac:dyDescent="0.2">
      <c r="A15" s="21" t="s">
        <v>28</v>
      </c>
      <c r="B15" s="9">
        <v>1305.2</v>
      </c>
      <c r="C15" s="9">
        <v>1302.0999999999999</v>
      </c>
      <c r="D15" s="9">
        <v>-0.2</v>
      </c>
      <c r="E15" s="20">
        <v>8308.7371284094388</v>
      </c>
      <c r="F15" s="20">
        <v>7596.0103678672913</v>
      </c>
      <c r="G15" s="9">
        <v>-8.6</v>
      </c>
      <c r="H15" s="9">
        <v>10844.7</v>
      </c>
      <c r="I15" s="9">
        <v>9890.7999999999993</v>
      </c>
      <c r="J15" s="9">
        <v>-8.8000000000000007</v>
      </c>
      <c r="K15" s="18"/>
    </row>
    <row r="16" spans="1:11" ht="17.100000000000001" customHeight="1" x14ac:dyDescent="0.2">
      <c r="A16" s="8" t="s">
        <v>29</v>
      </c>
      <c r="B16" s="9">
        <v>2923.4</v>
      </c>
      <c r="C16" s="9">
        <v>2818.3</v>
      </c>
      <c r="D16" s="9">
        <v>-3.6</v>
      </c>
      <c r="E16" s="20">
        <v>989.91622768009836</v>
      </c>
      <c r="F16" s="20">
        <v>1112.8999751623319</v>
      </c>
      <c r="G16" s="9">
        <v>12.4</v>
      </c>
      <c r="H16" s="9">
        <v>2893.8</v>
      </c>
      <c r="I16" s="9">
        <v>3136.6</v>
      </c>
      <c r="J16" s="9">
        <v>8.4</v>
      </c>
      <c r="K16" s="18"/>
    </row>
    <row r="17" spans="1:12" ht="17.100000000000001" customHeight="1" x14ac:dyDescent="0.2">
      <c r="A17" s="21" t="s">
        <v>33</v>
      </c>
      <c r="B17" s="9">
        <v>909.2</v>
      </c>
      <c r="C17" s="9">
        <v>903.90000000000009</v>
      </c>
      <c r="D17" s="9">
        <v>-0.6</v>
      </c>
      <c r="E17" s="20">
        <v>1074.0111086669599</v>
      </c>
      <c r="F17" s="20">
        <v>1032.8401371833168</v>
      </c>
      <c r="G17" s="9">
        <v>-3.8</v>
      </c>
      <c r="H17" s="9">
        <v>976.4</v>
      </c>
      <c r="I17" s="9">
        <v>933.5</v>
      </c>
      <c r="J17" s="9">
        <v>-4.4000000000000004</v>
      </c>
      <c r="K17" s="18"/>
    </row>
    <row r="18" spans="1:12" s="1" customFormat="1" ht="17.100000000000001" customHeight="1" x14ac:dyDescent="0.2">
      <c r="A18" s="25" t="s">
        <v>34</v>
      </c>
      <c r="B18" s="9">
        <v>367.09999999999997</v>
      </c>
      <c r="C18" s="9">
        <v>355.9</v>
      </c>
      <c r="D18" s="9">
        <v>-3.1</v>
      </c>
      <c r="E18" s="20">
        <v>1657.3952601470992</v>
      </c>
      <c r="F18" s="20">
        <v>1537.2781680247263</v>
      </c>
      <c r="G18" s="9">
        <v>-7.2</v>
      </c>
      <c r="H18" s="9">
        <v>608.4</v>
      </c>
      <c r="I18" s="9">
        <v>547</v>
      </c>
      <c r="J18" s="9">
        <v>-10.1</v>
      </c>
      <c r="K18" s="22"/>
      <c r="L18" s="2"/>
    </row>
    <row r="19" spans="1:12" s="1" customFormat="1" ht="17.100000000000001" customHeight="1" x14ac:dyDescent="0.2">
      <c r="A19" s="25" t="s">
        <v>35</v>
      </c>
      <c r="B19" s="9">
        <v>162.40000000000003</v>
      </c>
      <c r="C19" s="9">
        <v>152.50000000000003</v>
      </c>
      <c r="D19" s="9">
        <v>-6.1</v>
      </c>
      <c r="E19" s="20">
        <v>1528.6890394088666</v>
      </c>
      <c r="F19" s="20">
        <v>1287.6563934426229</v>
      </c>
      <c r="G19" s="9">
        <v>-15.8</v>
      </c>
      <c r="H19" s="9">
        <v>248.2</v>
      </c>
      <c r="I19" s="9">
        <v>196.4</v>
      </c>
      <c r="J19" s="9">
        <v>-20.9</v>
      </c>
      <c r="K19" s="22"/>
      <c r="L19" s="2"/>
    </row>
    <row r="20" spans="1:12" s="1" customFormat="1" ht="17.100000000000001" customHeight="1" x14ac:dyDescent="0.2">
      <c r="A20" s="25" t="s">
        <v>36</v>
      </c>
      <c r="B20" s="9">
        <v>379.70000000000005</v>
      </c>
      <c r="C20" s="9">
        <v>395.50000000000006</v>
      </c>
      <c r="D20" s="9">
        <v>4.2</v>
      </c>
      <c r="E20" s="20">
        <v>315.51751382670528</v>
      </c>
      <c r="F20" s="20">
        <v>480.65562579013897</v>
      </c>
      <c r="G20" s="9">
        <v>52.3</v>
      </c>
      <c r="H20" s="9">
        <v>119.9</v>
      </c>
      <c r="I20" s="9">
        <v>190</v>
      </c>
      <c r="J20" s="9">
        <v>58.5</v>
      </c>
      <c r="K20" s="22"/>
      <c r="L20" s="2"/>
    </row>
    <row r="21" spans="1:12" ht="17.100000000000001" customHeight="1" x14ac:dyDescent="0.2">
      <c r="A21" s="21" t="s">
        <v>37</v>
      </c>
      <c r="B21" s="9">
        <v>1446.4</v>
      </c>
      <c r="C21" s="9">
        <v>1366.1</v>
      </c>
      <c r="D21" s="9">
        <v>-5.6</v>
      </c>
      <c r="E21" s="20">
        <v>786.62576050884945</v>
      </c>
      <c r="F21" s="20">
        <v>1026.9942171144135</v>
      </c>
      <c r="G21" s="9">
        <v>30.6</v>
      </c>
      <c r="H21" s="9">
        <v>1137.8000000000002</v>
      </c>
      <c r="I21" s="9">
        <v>1403.1</v>
      </c>
      <c r="J21" s="9">
        <v>23.3</v>
      </c>
      <c r="K21" s="18"/>
    </row>
    <row r="22" spans="1:12" s="1" customFormat="1" ht="17.100000000000001" customHeight="1" x14ac:dyDescent="0.2">
      <c r="A22" s="25" t="s">
        <v>34</v>
      </c>
      <c r="B22" s="9">
        <v>356.9</v>
      </c>
      <c r="C22" s="9">
        <v>328.4</v>
      </c>
      <c r="D22" s="9">
        <v>-8</v>
      </c>
      <c r="E22" s="20">
        <v>1271.8996917904176</v>
      </c>
      <c r="F22" s="20">
        <v>1673.2929354445801</v>
      </c>
      <c r="G22" s="9">
        <v>31.6</v>
      </c>
      <c r="H22" s="9">
        <v>454</v>
      </c>
      <c r="I22" s="9">
        <v>549.5</v>
      </c>
      <c r="J22" s="9">
        <v>21</v>
      </c>
      <c r="K22" s="22"/>
      <c r="L22" s="2"/>
    </row>
    <row r="23" spans="1:12" s="1" customFormat="1" ht="17.100000000000001" customHeight="1" x14ac:dyDescent="0.2">
      <c r="A23" s="25" t="s">
        <v>35</v>
      </c>
      <c r="B23" s="9">
        <v>182.8</v>
      </c>
      <c r="C23" s="9">
        <v>222.70000000000002</v>
      </c>
      <c r="D23" s="9">
        <v>21.8</v>
      </c>
      <c r="E23" s="20">
        <v>1177.7850109409189</v>
      </c>
      <c r="F23" s="20">
        <v>1853.3004041311181</v>
      </c>
      <c r="G23" s="9">
        <v>57.4</v>
      </c>
      <c r="H23" s="9">
        <v>215.39999999999998</v>
      </c>
      <c r="I23" s="9">
        <v>412.7</v>
      </c>
      <c r="J23" s="9">
        <v>91.6</v>
      </c>
      <c r="K23" s="22"/>
      <c r="L23" s="2"/>
    </row>
    <row r="24" spans="1:12" s="1" customFormat="1" ht="17.100000000000001" customHeight="1" x14ac:dyDescent="0.2">
      <c r="A24" s="25" t="s">
        <v>36</v>
      </c>
      <c r="B24" s="9">
        <v>906.7</v>
      </c>
      <c r="C24" s="9">
        <v>815</v>
      </c>
      <c r="D24" s="9">
        <v>-10.1</v>
      </c>
      <c r="E24" s="20">
        <v>516.74798720635272</v>
      </c>
      <c r="F24" s="20">
        <v>540.78208588957045</v>
      </c>
      <c r="G24" s="9">
        <v>4.7</v>
      </c>
      <c r="H24" s="9">
        <v>468.6</v>
      </c>
      <c r="I24" s="9">
        <v>440.69999999999993</v>
      </c>
      <c r="J24" s="9">
        <v>-6</v>
      </c>
      <c r="K24" s="22"/>
      <c r="L24" s="2"/>
    </row>
    <row r="25" spans="1:12" ht="17.100000000000001" customHeight="1" x14ac:dyDescent="0.2">
      <c r="A25" s="21" t="s">
        <v>38</v>
      </c>
      <c r="B25" s="9">
        <v>567.79999999999995</v>
      </c>
      <c r="C25" s="9">
        <v>548.29999999999995</v>
      </c>
      <c r="D25" s="9">
        <v>-3.4</v>
      </c>
      <c r="E25" s="20">
        <v>1373.1150052835505</v>
      </c>
      <c r="F25" s="20">
        <v>1458.9184752872516</v>
      </c>
      <c r="G25" s="9">
        <v>6.2</v>
      </c>
      <c r="H25" s="9">
        <v>779.59999999999991</v>
      </c>
      <c r="I25" s="9">
        <v>800</v>
      </c>
      <c r="J25" s="9">
        <v>2.6</v>
      </c>
      <c r="K25" s="18"/>
    </row>
    <row r="26" spans="1:12" s="1" customFormat="1" ht="17.100000000000001" customHeight="1" x14ac:dyDescent="0.2">
      <c r="A26" s="25" t="s">
        <v>34</v>
      </c>
      <c r="B26" s="9">
        <v>488</v>
      </c>
      <c r="C26" s="9">
        <v>466.5</v>
      </c>
      <c r="D26" s="9">
        <v>-4.4000000000000004</v>
      </c>
      <c r="E26" s="20">
        <v>1500.5653688524587</v>
      </c>
      <c r="F26" s="20">
        <v>1609.3429796355842</v>
      </c>
      <c r="G26" s="9">
        <v>7.2</v>
      </c>
      <c r="H26" s="9">
        <v>732.3</v>
      </c>
      <c r="I26" s="9">
        <v>750.9</v>
      </c>
      <c r="J26" s="9">
        <v>2.5</v>
      </c>
      <c r="K26" s="22"/>
      <c r="L26" s="2"/>
    </row>
    <row r="27" spans="1:12" s="1" customFormat="1" ht="17.100000000000001" customHeight="1" x14ac:dyDescent="0.2">
      <c r="A27" s="25" t="s">
        <v>35</v>
      </c>
      <c r="B27" s="9">
        <v>16.599999999999998</v>
      </c>
      <c r="C27" s="9">
        <v>16.599999999999998</v>
      </c>
      <c r="D27" s="9">
        <v>0</v>
      </c>
      <c r="E27" s="20">
        <v>724.98795180722891</v>
      </c>
      <c r="F27" s="20">
        <v>616.54216867469893</v>
      </c>
      <c r="G27" s="9">
        <v>-15</v>
      </c>
      <c r="H27" s="9">
        <v>12</v>
      </c>
      <c r="I27" s="9">
        <v>10.200000000000001</v>
      </c>
      <c r="J27" s="9">
        <v>-15</v>
      </c>
      <c r="K27" s="22"/>
      <c r="L27" s="2"/>
    </row>
    <row r="28" spans="1:12" s="1" customFormat="1" ht="17.100000000000001" customHeight="1" x14ac:dyDescent="0.2">
      <c r="A28" s="25" t="s">
        <v>36</v>
      </c>
      <c r="B28" s="9">
        <v>63.199999999999996</v>
      </c>
      <c r="C28" s="9">
        <v>65.199999999999989</v>
      </c>
      <c r="D28" s="9">
        <v>3.2</v>
      </c>
      <c r="E28" s="20">
        <v>559.24050632911394</v>
      </c>
      <c r="F28" s="20">
        <v>597.11503067484659</v>
      </c>
      <c r="G28" s="9">
        <v>6.8</v>
      </c>
      <c r="H28" s="9">
        <v>35.300000000000004</v>
      </c>
      <c r="I28" s="9">
        <v>38.900000000000006</v>
      </c>
      <c r="J28" s="9">
        <v>10.199999999999999</v>
      </c>
      <c r="K28" s="22"/>
      <c r="L28" s="2"/>
    </row>
    <row r="29" spans="1:12" s="1" customFormat="1" ht="17.100000000000001" customHeight="1" x14ac:dyDescent="0.2">
      <c r="A29" s="8" t="s">
        <v>39</v>
      </c>
      <c r="B29" s="9">
        <v>143.5</v>
      </c>
      <c r="C29" s="9">
        <v>117.6</v>
      </c>
      <c r="D29" s="9">
        <v>-18</v>
      </c>
      <c r="E29" s="20">
        <v>395.23693379790939</v>
      </c>
      <c r="F29" s="20">
        <v>523.38775510204084</v>
      </c>
      <c r="G29" s="9">
        <v>32.4</v>
      </c>
      <c r="H29" s="9">
        <v>56.7</v>
      </c>
      <c r="I29" s="9">
        <v>61.6</v>
      </c>
      <c r="J29" s="9">
        <v>8.6</v>
      </c>
      <c r="K29" s="22"/>
      <c r="L29" s="2"/>
    </row>
    <row r="30" spans="1:12" ht="17.100000000000001" customHeight="1" x14ac:dyDescent="0.2">
      <c r="A30" s="8" t="s">
        <v>40</v>
      </c>
      <c r="B30" s="9">
        <v>31.7</v>
      </c>
      <c r="C30" s="9">
        <v>37.9</v>
      </c>
      <c r="D30" s="9">
        <v>19.600000000000001</v>
      </c>
      <c r="E30" s="20">
        <v>1142.8548895899055</v>
      </c>
      <c r="F30" s="20">
        <v>1612.9023746701848</v>
      </c>
      <c r="G30" s="9">
        <v>41.1</v>
      </c>
      <c r="H30" s="9">
        <v>36.199999999999996</v>
      </c>
      <c r="I30" s="9">
        <v>61.1</v>
      </c>
      <c r="J30" s="9">
        <v>68.8</v>
      </c>
      <c r="K30" s="18"/>
    </row>
    <row r="31" spans="1:12" ht="17.100000000000001" customHeight="1" x14ac:dyDescent="0.2">
      <c r="A31" s="8" t="s">
        <v>41</v>
      </c>
      <c r="B31" s="9">
        <v>47</v>
      </c>
      <c r="C31" s="9">
        <v>48.8</v>
      </c>
      <c r="D31" s="9">
        <v>3.8</v>
      </c>
      <c r="E31" s="20">
        <v>582.47659574468094</v>
      </c>
      <c r="F31" s="20">
        <v>897.04918032786895</v>
      </c>
      <c r="G31" s="9">
        <v>54</v>
      </c>
      <c r="H31" s="9">
        <v>27.400000000000002</v>
      </c>
      <c r="I31" s="9">
        <v>43.8</v>
      </c>
      <c r="J31" s="9">
        <v>59.9</v>
      </c>
      <c r="K31" s="18"/>
    </row>
    <row r="32" spans="1:12" ht="17.100000000000001" customHeight="1" x14ac:dyDescent="0.2">
      <c r="A32" s="61" t="s">
        <v>42</v>
      </c>
      <c r="B32" s="9">
        <v>19943.599999999999</v>
      </c>
      <c r="C32" s="9">
        <v>21498.800000000003</v>
      </c>
      <c r="D32" s="9">
        <v>7.8</v>
      </c>
      <c r="E32" s="20">
        <v>4367.1440963517125</v>
      </c>
      <c r="F32" s="20">
        <v>5329.972840344577</v>
      </c>
      <c r="G32" s="9">
        <v>22</v>
      </c>
      <c r="H32" s="9">
        <v>87096.8</v>
      </c>
      <c r="I32" s="9">
        <v>114588.1</v>
      </c>
      <c r="J32" s="9">
        <v>31.6</v>
      </c>
      <c r="K32" s="18"/>
    </row>
    <row r="33" spans="1:11" ht="17.100000000000001" customHeight="1" x14ac:dyDescent="0.2">
      <c r="A33" s="21" t="s">
        <v>43</v>
      </c>
      <c r="B33" s="9">
        <v>4348.3999999999996</v>
      </c>
      <c r="C33" s="9">
        <v>4564.1000000000004</v>
      </c>
      <c r="D33" s="9">
        <v>5</v>
      </c>
      <c r="E33" s="20">
        <v>5686.3275227669956</v>
      </c>
      <c r="F33" s="20">
        <v>5406.5017418549105</v>
      </c>
      <c r="G33" s="9">
        <v>-4.9000000000000004</v>
      </c>
      <c r="H33" s="9">
        <v>24726.5</v>
      </c>
      <c r="I33" s="9">
        <v>24675.8</v>
      </c>
      <c r="J33" s="9">
        <v>-0.2</v>
      </c>
      <c r="K33" s="18"/>
    </row>
    <row r="34" spans="1:11" ht="17.100000000000001" customHeight="1" x14ac:dyDescent="0.2">
      <c r="A34" s="21" t="s">
        <v>44</v>
      </c>
      <c r="B34" s="9">
        <v>14999.599999999999</v>
      </c>
      <c r="C34" s="9">
        <v>16286.7</v>
      </c>
      <c r="D34" s="9">
        <v>8.6</v>
      </c>
      <c r="E34" s="20">
        <v>4049.5481146163902</v>
      </c>
      <c r="F34" s="20">
        <v>5384.3078032996245</v>
      </c>
      <c r="G34" s="9">
        <v>33</v>
      </c>
      <c r="H34" s="9">
        <v>60741.599999999999</v>
      </c>
      <c r="I34" s="9">
        <v>87692.6</v>
      </c>
      <c r="J34" s="9">
        <v>44.4</v>
      </c>
      <c r="K34" s="18"/>
    </row>
    <row r="35" spans="1:11" ht="17.100000000000001" customHeight="1" x14ac:dyDescent="0.2">
      <c r="A35" s="21" t="s">
        <v>45</v>
      </c>
      <c r="B35" s="9">
        <v>595.59999999999991</v>
      </c>
      <c r="C35" s="9">
        <v>648</v>
      </c>
      <c r="D35" s="9">
        <v>8.8000000000000007</v>
      </c>
      <c r="E35" s="20">
        <v>2734.2956682337144</v>
      </c>
      <c r="F35" s="20">
        <v>3425.3080246913582</v>
      </c>
      <c r="G35" s="9">
        <v>25.3</v>
      </c>
      <c r="H35" s="9">
        <v>1628.5</v>
      </c>
      <c r="I35" s="9">
        <v>2219.6</v>
      </c>
      <c r="J35" s="9">
        <v>36.299999999999997</v>
      </c>
      <c r="K35" s="18"/>
    </row>
    <row r="36" spans="1:11" ht="17.100000000000001" customHeight="1" x14ac:dyDescent="0.2">
      <c r="A36" s="8" t="s">
        <v>46</v>
      </c>
      <c r="B36" s="9">
        <v>39195.599999999999</v>
      </c>
      <c r="C36" s="9">
        <v>40921.9</v>
      </c>
      <c r="D36" s="9">
        <v>4.4000000000000004</v>
      </c>
      <c r="E36" s="20">
        <v>3524.7077171927458</v>
      </c>
      <c r="F36" s="20">
        <v>3025.9982234451477</v>
      </c>
      <c r="G36" s="9">
        <v>-14.1</v>
      </c>
      <c r="H36" s="9">
        <v>138153</v>
      </c>
      <c r="I36" s="9">
        <v>123829.5</v>
      </c>
      <c r="J36" s="9">
        <v>-10.4</v>
      </c>
      <c r="K36" s="18"/>
    </row>
    <row r="37" spans="1:11" ht="17.100000000000001" customHeight="1" x14ac:dyDescent="0.2">
      <c r="A37" s="8" t="s">
        <v>47</v>
      </c>
      <c r="B37" s="9">
        <v>864.64</v>
      </c>
      <c r="C37" s="9">
        <v>1027.0999999999999</v>
      </c>
      <c r="D37" s="9">
        <v>18.8</v>
      </c>
      <c r="E37" s="20">
        <v>2410.4700222057736</v>
      </c>
      <c r="F37" s="20">
        <v>2984.8003115568108</v>
      </c>
      <c r="G37" s="9">
        <v>23.8</v>
      </c>
      <c r="H37" s="9">
        <v>2084.1999999999998</v>
      </c>
      <c r="I37" s="9">
        <v>3065.7999999999997</v>
      </c>
      <c r="J37" s="9">
        <v>47.1</v>
      </c>
      <c r="K37" s="18"/>
    </row>
    <row r="38" spans="1:11" ht="17.100000000000001" customHeight="1" x14ac:dyDescent="0.2">
      <c r="A38" s="437" t="s">
        <v>48</v>
      </c>
      <c r="B38" s="439">
        <v>66364.84</v>
      </c>
      <c r="C38" s="439">
        <v>69900.100000000006</v>
      </c>
      <c r="D38" s="439">
        <v>5.3</v>
      </c>
      <c r="E38" s="438">
        <v>3709</v>
      </c>
      <c r="F38" s="438">
        <v>3724</v>
      </c>
      <c r="G38" s="439">
        <v>0.4</v>
      </c>
      <c r="H38" s="439">
        <v>246150.40000000002</v>
      </c>
      <c r="I38" s="439">
        <v>260330.19999999998</v>
      </c>
      <c r="J38" s="428">
        <v>5.8</v>
      </c>
      <c r="K38" s="18"/>
    </row>
    <row r="39" spans="1:11" ht="17.100000000000001" customHeight="1" x14ac:dyDescent="0.2">
      <c r="A39" s="654" t="s">
        <v>49</v>
      </c>
      <c r="B39" s="654" t="s">
        <v>66</v>
      </c>
      <c r="C39" s="654"/>
      <c r="D39" s="654"/>
      <c r="E39" s="654" t="s">
        <v>67</v>
      </c>
      <c r="F39" s="654"/>
      <c r="G39" s="654"/>
      <c r="H39" s="654" t="s">
        <v>68</v>
      </c>
      <c r="I39" s="654"/>
      <c r="J39" s="654"/>
      <c r="K39" s="18"/>
    </row>
    <row r="40" spans="1:11" ht="17.100000000000001" customHeight="1" x14ac:dyDescent="0.2">
      <c r="A40" s="654"/>
      <c r="B40" s="62">
        <v>2021</v>
      </c>
      <c r="C40" s="62">
        <v>2022</v>
      </c>
      <c r="D40" s="6" t="s">
        <v>69</v>
      </c>
      <c r="E40" s="62">
        <v>2021</v>
      </c>
      <c r="F40" s="62">
        <v>2022</v>
      </c>
      <c r="G40" s="6" t="s">
        <v>69</v>
      </c>
      <c r="H40" s="62">
        <v>2021</v>
      </c>
      <c r="I40" s="62">
        <v>2022</v>
      </c>
      <c r="J40" s="6" t="s">
        <v>69</v>
      </c>
      <c r="K40" s="18"/>
    </row>
    <row r="41" spans="1:11" ht="13.5" customHeight="1" x14ac:dyDescent="0.2">
      <c r="A41" s="654"/>
      <c r="B41" s="6" t="s">
        <v>70</v>
      </c>
      <c r="C41" s="7" t="s">
        <v>71</v>
      </c>
      <c r="D41" s="6" t="s">
        <v>72</v>
      </c>
      <c r="E41" s="6" t="s">
        <v>73</v>
      </c>
      <c r="F41" s="6" t="s">
        <v>73</v>
      </c>
      <c r="G41" s="6" t="s">
        <v>75</v>
      </c>
      <c r="H41" s="6" t="s">
        <v>76</v>
      </c>
      <c r="I41" s="6" t="s">
        <v>77</v>
      </c>
      <c r="J41" s="6" t="s">
        <v>78</v>
      </c>
      <c r="K41" s="18"/>
    </row>
    <row r="42" spans="1:11" ht="17.100000000000001" customHeight="1" x14ac:dyDescent="0.2">
      <c r="A42" s="8" t="s">
        <v>52</v>
      </c>
      <c r="B42" s="9">
        <v>503.4</v>
      </c>
      <c r="C42" s="9">
        <v>505.70000000000005</v>
      </c>
      <c r="D42" s="9">
        <v>0.5</v>
      </c>
      <c r="E42" s="20">
        <v>2271</v>
      </c>
      <c r="F42" s="20">
        <v>2289</v>
      </c>
      <c r="G42" s="9">
        <v>0.8</v>
      </c>
      <c r="H42" s="9">
        <v>1143.2</v>
      </c>
      <c r="I42" s="9">
        <v>1157.4000000000001</v>
      </c>
      <c r="J42" s="9">
        <v>1.2</v>
      </c>
      <c r="K42" s="18"/>
    </row>
    <row r="43" spans="1:11" ht="17.100000000000001" customHeight="1" x14ac:dyDescent="0.2">
      <c r="A43" s="8" t="s">
        <v>53</v>
      </c>
      <c r="B43" s="9">
        <v>39.1</v>
      </c>
      <c r="C43" s="9">
        <v>40</v>
      </c>
      <c r="D43" s="9">
        <v>2.2999999999999998</v>
      </c>
      <c r="E43" s="20">
        <v>1399</v>
      </c>
      <c r="F43" s="20">
        <v>1405</v>
      </c>
      <c r="G43" s="9">
        <v>0.4</v>
      </c>
      <c r="H43" s="9">
        <v>54.7</v>
      </c>
      <c r="I43" s="9">
        <v>56.199999999999996</v>
      </c>
      <c r="J43" s="9">
        <v>2.7</v>
      </c>
      <c r="K43" s="18"/>
    </row>
    <row r="44" spans="1:11" ht="17.100000000000001" customHeight="1" x14ac:dyDescent="0.2">
      <c r="A44" s="8" t="s">
        <v>54</v>
      </c>
      <c r="B44" s="9">
        <v>4.7</v>
      </c>
      <c r="C44" s="9">
        <v>5.6999999999999993</v>
      </c>
      <c r="D44" s="9">
        <v>21.3</v>
      </c>
      <c r="E44" s="20">
        <v>2340</v>
      </c>
      <c r="F44" s="20">
        <v>2421</v>
      </c>
      <c r="G44" s="9">
        <v>3.5</v>
      </c>
      <c r="H44" s="9">
        <v>11</v>
      </c>
      <c r="I44" s="9">
        <v>13.799999999999999</v>
      </c>
      <c r="J44" s="9">
        <v>25.5</v>
      </c>
      <c r="K44" s="18"/>
    </row>
    <row r="45" spans="1:11" ht="17.100000000000001" customHeight="1" x14ac:dyDescent="0.2">
      <c r="A45" s="8" t="s">
        <v>55</v>
      </c>
      <c r="B45" s="9">
        <v>111.5</v>
      </c>
      <c r="C45" s="9">
        <v>112</v>
      </c>
      <c r="D45" s="9">
        <v>0.4</v>
      </c>
      <c r="E45" s="20">
        <v>3812</v>
      </c>
      <c r="F45" s="20">
        <v>3836</v>
      </c>
      <c r="G45" s="9">
        <v>0.6</v>
      </c>
      <c r="H45" s="9">
        <v>425</v>
      </c>
      <c r="I45" s="9">
        <v>429.6</v>
      </c>
      <c r="J45" s="9">
        <v>1.1000000000000001</v>
      </c>
      <c r="K45" s="18"/>
    </row>
    <row r="46" spans="1:11" ht="17.100000000000001" customHeight="1" x14ac:dyDescent="0.2">
      <c r="A46" s="8" t="s">
        <v>56</v>
      </c>
      <c r="B46" s="9">
        <v>2739.2999999999997</v>
      </c>
      <c r="C46" s="9">
        <v>2821.8999999999996</v>
      </c>
      <c r="D46" s="9">
        <v>3</v>
      </c>
      <c r="E46" s="20">
        <v>2803</v>
      </c>
      <c r="F46" s="20">
        <v>2881</v>
      </c>
      <c r="G46" s="9">
        <v>2.8</v>
      </c>
      <c r="H46" s="9">
        <v>7679.37</v>
      </c>
      <c r="I46" s="9">
        <v>8130.5700000000006</v>
      </c>
      <c r="J46" s="9">
        <v>5.9</v>
      </c>
      <c r="K46" s="18"/>
    </row>
    <row r="47" spans="1:11" ht="17.100000000000001" customHeight="1" x14ac:dyDescent="0.2">
      <c r="A47" s="8" t="s">
        <v>57</v>
      </c>
      <c r="B47" s="9">
        <v>15.1</v>
      </c>
      <c r="C47" s="9">
        <v>15.9</v>
      </c>
      <c r="D47" s="9">
        <v>5.3</v>
      </c>
      <c r="E47" s="20">
        <v>2848</v>
      </c>
      <c r="F47" s="20">
        <v>2931</v>
      </c>
      <c r="G47" s="9">
        <v>2.9</v>
      </c>
      <c r="H47" s="9">
        <v>43</v>
      </c>
      <c r="I47" s="9">
        <v>46.6</v>
      </c>
      <c r="J47" s="9">
        <v>8.4</v>
      </c>
      <c r="K47" s="18"/>
    </row>
    <row r="48" spans="1:11" ht="17.100000000000001" customHeight="1" x14ac:dyDescent="0.2">
      <c r="A48" s="456" t="s">
        <v>48</v>
      </c>
      <c r="B48" s="457">
        <v>3413.1</v>
      </c>
      <c r="C48" s="457">
        <v>3501.2</v>
      </c>
      <c r="D48" s="457">
        <v>2.6</v>
      </c>
      <c r="E48" s="458">
        <v>2741</v>
      </c>
      <c r="F48" s="458">
        <v>2809</v>
      </c>
      <c r="G48" s="457">
        <v>2.5</v>
      </c>
      <c r="H48" s="457">
        <v>9356.27</v>
      </c>
      <c r="I48" s="457">
        <v>9834.17</v>
      </c>
      <c r="J48" s="459">
        <v>5.0999999999999996</v>
      </c>
      <c r="K48" s="18"/>
    </row>
    <row r="49" spans="1:11" ht="17.100000000000001" customHeight="1" x14ac:dyDescent="0.2">
      <c r="A49" s="33" t="s">
        <v>61</v>
      </c>
      <c r="B49" s="63">
        <v>69777.94</v>
      </c>
      <c r="C49" s="63">
        <v>73401.3</v>
      </c>
      <c r="D49" s="35">
        <v>5.2</v>
      </c>
      <c r="E49" s="64">
        <v>3662</v>
      </c>
      <c r="F49" s="64">
        <v>3681</v>
      </c>
      <c r="G49" s="35">
        <v>0.5</v>
      </c>
      <c r="H49" s="63">
        <v>255506.67</v>
      </c>
      <c r="I49" s="63">
        <v>270164.37</v>
      </c>
      <c r="J49" s="65">
        <v>5.7</v>
      </c>
      <c r="K49" s="18"/>
    </row>
    <row r="50" spans="1:11" ht="13.35" customHeight="1" x14ac:dyDescent="0.2">
      <c r="A50" s="17" t="s">
        <v>5</v>
      </c>
      <c r="B50" s="17"/>
      <c r="C50" s="17"/>
      <c r="D50" s="17"/>
      <c r="E50" s="17"/>
      <c r="F50" s="17"/>
      <c r="G50" s="18"/>
      <c r="H50" s="18"/>
      <c r="I50" s="18"/>
      <c r="J50" s="18"/>
      <c r="K50" s="18"/>
    </row>
    <row r="51" spans="1:11" ht="13.35" customHeight="1" x14ac:dyDescent="0.2">
      <c r="A51" s="17" t="s">
        <v>6</v>
      </c>
      <c r="B51" s="17"/>
      <c r="C51" s="17"/>
      <c r="D51" s="17"/>
      <c r="E51" s="17"/>
      <c r="F51" s="17"/>
      <c r="G51" s="50"/>
      <c r="H51" s="18"/>
      <c r="I51" s="18"/>
      <c r="J51" s="18"/>
      <c r="K51" s="18"/>
    </row>
    <row r="52" spans="1:11" ht="20.100000000000001" customHeight="1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8" customHeight="1" x14ac:dyDescent="0.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ht="19.5" hidden="1" customHeight="1" x14ac:dyDescent="0.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9.5" hidden="1" customHeight="1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19.5" hidden="1" customHeight="1" x14ac:dyDescent="0.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9.5" hidden="1" customHeight="1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9.5" hidden="1" customHeight="1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9.5" hidden="1" customHeight="1" x14ac:dyDescent="0.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9.5" hidden="1" customHeight="1" x14ac:dyDescent="0.2"/>
  </sheetData>
  <mergeCells count="8">
    <mergeCell ref="H5:J5"/>
    <mergeCell ref="A39:A41"/>
    <mergeCell ref="B39:D39"/>
    <mergeCell ref="E39:G39"/>
    <mergeCell ref="H39:J39"/>
    <mergeCell ref="A5:A7"/>
    <mergeCell ref="B5:D5"/>
    <mergeCell ref="E5:G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5"/>
  <sheetViews>
    <sheetView zoomScale="90" workbookViewId="0">
      <selection activeCell="D23" sqref="D23"/>
    </sheetView>
  </sheetViews>
  <sheetFormatPr defaultColWidth="11.42578125" defaultRowHeight="12" customHeight="1" x14ac:dyDescent="0.2"/>
  <cols>
    <col min="1" max="1" width="19.140625" style="135" customWidth="1"/>
    <col min="2" max="3" width="11.28515625" style="135" customWidth="1"/>
    <col min="4" max="4" width="7.42578125" style="135" customWidth="1"/>
    <col min="5" max="6" width="11.28515625" style="135" customWidth="1"/>
    <col min="7" max="7" width="7.42578125" style="135" customWidth="1"/>
    <col min="8" max="9" width="11.28515625" style="135" customWidth="1"/>
    <col min="10" max="10" width="7.42578125" style="135" customWidth="1"/>
    <col min="11" max="11" width="10.28515625" style="135" customWidth="1"/>
    <col min="12" max="12" width="11.42578125" style="135" customWidth="1"/>
    <col min="13" max="13" width="6.7109375" style="135" customWidth="1"/>
    <col min="14" max="14" width="7.7109375" style="135" customWidth="1"/>
    <col min="15" max="15" width="9" style="135" customWidth="1"/>
    <col min="16" max="257" width="11.42578125" style="135" customWidth="1"/>
  </cols>
  <sheetData>
    <row r="1" spans="1:12" ht="36" customHeight="1" x14ac:dyDescent="0.2">
      <c r="A1" s="739"/>
      <c r="B1" s="739"/>
      <c r="C1" s="739"/>
      <c r="D1" s="739"/>
      <c r="E1" s="739"/>
      <c r="F1" s="739"/>
      <c r="G1" s="739"/>
      <c r="H1" s="739"/>
      <c r="I1" s="739"/>
      <c r="J1" s="739"/>
    </row>
    <row r="2" spans="1:12" ht="15.6" customHeight="1" x14ac:dyDescent="0.2">
      <c r="A2" s="739"/>
      <c r="B2" s="739"/>
      <c r="C2" s="739"/>
      <c r="D2" s="739"/>
      <c r="E2" s="739"/>
      <c r="F2" s="739"/>
      <c r="G2" s="739"/>
      <c r="H2" s="739"/>
      <c r="I2" s="739"/>
      <c r="J2" s="739"/>
    </row>
    <row r="3" spans="1:12" ht="15.6" customHeight="1" x14ac:dyDescent="0.2">
      <c r="A3" s="739"/>
      <c r="B3" s="739"/>
      <c r="C3" s="739"/>
      <c r="D3" s="739"/>
      <c r="E3" s="739"/>
      <c r="F3" s="739"/>
      <c r="G3" s="739"/>
      <c r="H3" s="739"/>
      <c r="I3" s="739"/>
      <c r="J3" s="739"/>
    </row>
    <row r="4" spans="1:12" ht="15.6" customHeight="1" x14ac:dyDescent="0.2">
      <c r="A4" s="691"/>
      <c r="B4" s="691"/>
      <c r="C4" s="691"/>
      <c r="D4" s="691"/>
      <c r="E4" s="691"/>
      <c r="F4" s="691"/>
      <c r="G4" s="691"/>
      <c r="H4" s="691"/>
      <c r="I4" s="691"/>
      <c r="J4" s="691"/>
    </row>
    <row r="5" spans="1:12" ht="20.100000000000001" customHeight="1" x14ac:dyDescent="0.2">
      <c r="A5" s="737" t="s">
        <v>65</v>
      </c>
      <c r="B5" s="738" t="s">
        <v>66</v>
      </c>
      <c r="C5" s="738"/>
      <c r="D5" s="738"/>
      <c r="E5" s="737" t="s">
        <v>67</v>
      </c>
      <c r="F5" s="737"/>
      <c r="G5" s="737"/>
      <c r="H5" s="738" t="s">
        <v>68</v>
      </c>
      <c r="I5" s="738"/>
      <c r="J5" s="738"/>
    </row>
    <row r="6" spans="1:12" ht="20.100000000000001" customHeight="1" x14ac:dyDescent="0.2">
      <c r="A6" s="737"/>
      <c r="B6" s="347" t="e">
        <f>#REF!</f>
        <v>#REF!</v>
      </c>
      <c r="C6" s="347" t="e">
        <f>#REF!</f>
        <v>#REF!</v>
      </c>
      <c r="D6" s="347" t="s">
        <v>69</v>
      </c>
      <c r="E6" s="347" t="e">
        <f>#REF!</f>
        <v>#REF!</v>
      </c>
      <c r="F6" s="347" t="e">
        <f>#REF!</f>
        <v>#REF!</v>
      </c>
      <c r="G6" s="347" t="s">
        <v>69</v>
      </c>
      <c r="H6" s="347" t="e">
        <f>#REF!</f>
        <v>#REF!</v>
      </c>
      <c r="I6" s="347" t="e">
        <f>#REF!</f>
        <v>#REF!</v>
      </c>
      <c r="J6" s="347" t="s">
        <v>69</v>
      </c>
    </row>
    <row r="7" spans="1:12" ht="19.5" customHeight="1" x14ac:dyDescent="0.2">
      <c r="A7" s="737"/>
      <c r="B7" s="347" t="s">
        <v>70</v>
      </c>
      <c r="C7" s="347" t="s">
        <v>71</v>
      </c>
      <c r="D7" s="347" t="s">
        <v>72</v>
      </c>
      <c r="E7" s="347" t="s">
        <v>73</v>
      </c>
      <c r="F7" s="347" t="s">
        <v>74</v>
      </c>
      <c r="G7" s="347" t="s">
        <v>75</v>
      </c>
      <c r="H7" s="347" t="s">
        <v>76</v>
      </c>
      <c r="I7" s="347" t="s">
        <v>77</v>
      </c>
      <c r="J7" s="347" t="s">
        <v>78</v>
      </c>
      <c r="L7" s="375"/>
    </row>
    <row r="8" spans="1:12" ht="15" hidden="1" customHeight="1" x14ac:dyDescent="0.2">
      <c r="A8" s="139" t="s">
        <v>79</v>
      </c>
      <c r="B8" s="140">
        <v>0</v>
      </c>
      <c r="C8" s="140">
        <f>SUM(C9:C15)</f>
        <v>0</v>
      </c>
      <c r="D8" s="140">
        <f>IF($B8=0,0,ROUND((C8/$B8-1)*100,1))</f>
        <v>0</v>
      </c>
      <c r="E8" s="141">
        <v>0</v>
      </c>
      <c r="F8" s="141">
        <v>0</v>
      </c>
      <c r="G8" s="140">
        <f t="shared" ref="G8:G42" si="0">IF($E8=0,0,ROUND((F8/$E8-1)*100,1))</f>
        <v>0</v>
      </c>
      <c r="H8" s="140">
        <v>0</v>
      </c>
      <c r="I8" s="140">
        <f>SUM(I9:I15)</f>
        <v>0</v>
      </c>
      <c r="J8" s="140">
        <f t="shared" ref="J8:J42" si="1">IF($H8=0,0,ROUND((I8/$H8-1)*100,1))</f>
        <v>0</v>
      </c>
      <c r="L8" s="346"/>
    </row>
    <row r="9" spans="1:12" ht="15" hidden="1" customHeight="1" x14ac:dyDescent="0.2">
      <c r="A9" s="206" t="s">
        <v>80</v>
      </c>
      <c r="B9" s="70">
        <v>0</v>
      </c>
      <c r="C9" s="70">
        <f t="shared" ref="C9:C15" si="2">ROUND(B9*(1+(D9/100)),1)</f>
        <v>0</v>
      </c>
      <c r="D9" s="70">
        <v>0</v>
      </c>
      <c r="E9" s="331">
        <v>0</v>
      </c>
      <c r="F9" s="331">
        <v>0</v>
      </c>
      <c r="G9" s="144">
        <f t="shared" si="0"/>
        <v>0</v>
      </c>
      <c r="H9" s="70">
        <v>0</v>
      </c>
      <c r="I9" s="70">
        <f t="shared" ref="I9:I15" si="3">(C9*$F9/1000)</f>
        <v>0</v>
      </c>
      <c r="J9" s="70">
        <f t="shared" si="1"/>
        <v>0</v>
      </c>
      <c r="L9" s="346"/>
    </row>
    <row r="10" spans="1:12" ht="15" hidden="1" customHeight="1" x14ac:dyDescent="0.2">
      <c r="A10" s="206" t="s">
        <v>81</v>
      </c>
      <c r="B10" s="70">
        <v>0</v>
      </c>
      <c r="C10" s="70">
        <f t="shared" si="2"/>
        <v>0</v>
      </c>
      <c r="D10" s="70">
        <v>0</v>
      </c>
      <c r="E10" s="331">
        <v>0</v>
      </c>
      <c r="F10" s="331">
        <v>0</v>
      </c>
      <c r="G10" s="144">
        <f t="shared" si="0"/>
        <v>0</v>
      </c>
      <c r="H10" s="70">
        <v>0</v>
      </c>
      <c r="I10" s="70">
        <f t="shared" si="3"/>
        <v>0</v>
      </c>
      <c r="J10" s="70">
        <f t="shared" si="1"/>
        <v>0</v>
      </c>
      <c r="L10" s="346"/>
    </row>
    <row r="11" spans="1:12" ht="15" hidden="1" customHeight="1" x14ac:dyDescent="0.2">
      <c r="A11" s="206" t="s">
        <v>82</v>
      </c>
      <c r="B11" s="70">
        <v>0</v>
      </c>
      <c r="C11" s="70">
        <f t="shared" si="2"/>
        <v>0</v>
      </c>
      <c r="D11" s="70">
        <v>0</v>
      </c>
      <c r="E11" s="331">
        <v>0</v>
      </c>
      <c r="F11" s="331">
        <v>0</v>
      </c>
      <c r="G11" s="144">
        <f t="shared" si="0"/>
        <v>0</v>
      </c>
      <c r="H11" s="70">
        <v>0</v>
      </c>
      <c r="I11" s="70">
        <f t="shared" si="3"/>
        <v>0</v>
      </c>
      <c r="J11" s="70">
        <f t="shared" si="1"/>
        <v>0</v>
      </c>
      <c r="L11" s="346"/>
    </row>
    <row r="12" spans="1:12" ht="15" hidden="1" customHeight="1" x14ac:dyDescent="0.2">
      <c r="A12" s="206" t="s">
        <v>83</v>
      </c>
      <c r="B12" s="70">
        <v>0</v>
      </c>
      <c r="C12" s="70">
        <f t="shared" si="2"/>
        <v>0</v>
      </c>
      <c r="D12" s="70">
        <v>0</v>
      </c>
      <c r="E12" s="331">
        <v>0</v>
      </c>
      <c r="F12" s="331">
        <v>0</v>
      </c>
      <c r="G12" s="144">
        <f t="shared" si="0"/>
        <v>0</v>
      </c>
      <c r="H12" s="70">
        <v>0</v>
      </c>
      <c r="I12" s="70">
        <f t="shared" si="3"/>
        <v>0</v>
      </c>
      <c r="J12" s="70">
        <f t="shared" si="1"/>
        <v>0</v>
      </c>
      <c r="L12" s="346"/>
    </row>
    <row r="13" spans="1:12" ht="15" hidden="1" customHeight="1" x14ac:dyDescent="0.2">
      <c r="A13" s="206" t="s">
        <v>84</v>
      </c>
      <c r="B13" s="70">
        <v>0</v>
      </c>
      <c r="C13" s="70">
        <f t="shared" si="2"/>
        <v>0</v>
      </c>
      <c r="D13" s="70">
        <v>0</v>
      </c>
      <c r="E13" s="331">
        <v>0</v>
      </c>
      <c r="F13" s="331">
        <v>0</v>
      </c>
      <c r="G13" s="144">
        <f t="shared" si="0"/>
        <v>0</v>
      </c>
      <c r="H13" s="70">
        <v>0</v>
      </c>
      <c r="I13" s="70">
        <f t="shared" si="3"/>
        <v>0</v>
      </c>
      <c r="J13" s="70">
        <f t="shared" si="1"/>
        <v>0</v>
      </c>
      <c r="L13" s="346"/>
    </row>
    <row r="14" spans="1:12" ht="15" hidden="1" customHeight="1" x14ac:dyDescent="0.2">
      <c r="A14" s="206" t="s">
        <v>85</v>
      </c>
      <c r="B14" s="70">
        <v>0</v>
      </c>
      <c r="C14" s="70">
        <f t="shared" si="2"/>
        <v>0</v>
      </c>
      <c r="D14" s="70">
        <v>0</v>
      </c>
      <c r="E14" s="331">
        <v>0</v>
      </c>
      <c r="F14" s="331">
        <v>0</v>
      </c>
      <c r="G14" s="144">
        <f t="shared" si="0"/>
        <v>0</v>
      </c>
      <c r="H14" s="70">
        <v>0</v>
      </c>
      <c r="I14" s="70">
        <f t="shared" si="3"/>
        <v>0</v>
      </c>
      <c r="J14" s="70">
        <f t="shared" si="1"/>
        <v>0</v>
      </c>
      <c r="L14" s="346"/>
    </row>
    <row r="15" spans="1:12" ht="15" hidden="1" customHeight="1" x14ac:dyDescent="0.2">
      <c r="A15" s="209" t="s">
        <v>86</v>
      </c>
      <c r="B15" s="148">
        <v>0</v>
      </c>
      <c r="C15" s="148">
        <f t="shared" si="2"/>
        <v>0</v>
      </c>
      <c r="D15" s="148">
        <v>0</v>
      </c>
      <c r="E15" s="351">
        <v>0</v>
      </c>
      <c r="F15" s="351">
        <v>0</v>
      </c>
      <c r="G15" s="150">
        <f t="shared" si="0"/>
        <v>0</v>
      </c>
      <c r="H15" s="148">
        <v>0</v>
      </c>
      <c r="I15" s="148">
        <f t="shared" si="3"/>
        <v>0</v>
      </c>
      <c r="J15" s="148">
        <f t="shared" si="1"/>
        <v>0</v>
      </c>
      <c r="L15" s="346"/>
    </row>
    <row r="16" spans="1:12" ht="15" customHeight="1" x14ac:dyDescent="0.2">
      <c r="A16" s="100" t="s">
        <v>87</v>
      </c>
      <c r="B16" s="101">
        <f>SUM(B17:B25)</f>
        <v>3</v>
      </c>
      <c r="C16" s="101">
        <f>SUM(C17:C25)</f>
        <v>3</v>
      </c>
      <c r="D16" s="101">
        <f>IF($B16=0,0,ROUND((C16/$B16-1)*100,1))</f>
        <v>0</v>
      </c>
      <c r="E16" s="162">
        <v>4800</v>
      </c>
      <c r="F16" s="162">
        <f>IF(C16=0,0,IF(I16=0,0,ROUND(I16/C16*1000,0)))</f>
        <v>5700</v>
      </c>
      <c r="G16" s="101">
        <f t="shared" si="0"/>
        <v>18.8</v>
      </c>
      <c r="H16" s="101">
        <f>SUM(H17:H25)</f>
        <v>14.4</v>
      </c>
      <c r="I16" s="101">
        <f>SUM(I17:I25)</f>
        <v>17.100000000000001</v>
      </c>
      <c r="J16" s="101">
        <f t="shared" si="1"/>
        <v>18.8</v>
      </c>
      <c r="L16" s="346"/>
    </row>
    <row r="17" spans="1:14" ht="15" hidden="1" customHeight="1" x14ac:dyDescent="0.2">
      <c r="A17" s="272" t="s">
        <v>88</v>
      </c>
      <c r="B17" s="9">
        <v>0</v>
      </c>
      <c r="C17" s="9">
        <f t="shared" ref="C17:C25" si="4">ROUND(B17*(1+(D17/100)),1)</f>
        <v>0</v>
      </c>
      <c r="D17" s="9"/>
      <c r="E17" s="163">
        <v>0</v>
      </c>
      <c r="F17" s="163">
        <v>0</v>
      </c>
      <c r="G17" s="79">
        <f t="shared" si="0"/>
        <v>0</v>
      </c>
      <c r="H17" s="9">
        <f t="shared" ref="H17:I24" si="5">(B17*$F17/1000)</f>
        <v>0</v>
      </c>
      <c r="I17" s="9">
        <f t="shared" si="5"/>
        <v>0</v>
      </c>
      <c r="J17" s="9">
        <f t="shared" si="1"/>
        <v>0</v>
      </c>
      <c r="L17" s="346"/>
    </row>
    <row r="18" spans="1:14" ht="15" hidden="1" customHeight="1" x14ac:dyDescent="0.2">
      <c r="A18" s="272" t="s">
        <v>89</v>
      </c>
      <c r="B18" s="9">
        <v>0</v>
      </c>
      <c r="C18" s="9">
        <f t="shared" si="4"/>
        <v>0</v>
      </c>
      <c r="D18" s="9"/>
      <c r="E18" s="163">
        <v>0</v>
      </c>
      <c r="F18" s="163">
        <v>0</v>
      </c>
      <c r="G18" s="79">
        <f t="shared" si="0"/>
        <v>0</v>
      </c>
      <c r="H18" s="9">
        <f t="shared" si="5"/>
        <v>0</v>
      </c>
      <c r="I18" s="9">
        <f t="shared" si="5"/>
        <v>0</v>
      </c>
      <c r="J18" s="9">
        <f t="shared" si="1"/>
        <v>0</v>
      </c>
      <c r="L18" s="346"/>
    </row>
    <row r="19" spans="1:14" ht="15" hidden="1" customHeight="1" x14ac:dyDescent="0.2">
      <c r="A19" s="272" t="s">
        <v>90</v>
      </c>
      <c r="B19" s="9">
        <v>0</v>
      </c>
      <c r="C19" s="9">
        <f t="shared" si="4"/>
        <v>0</v>
      </c>
      <c r="D19" s="9"/>
      <c r="E19" s="163">
        <v>0</v>
      </c>
      <c r="F19" s="163">
        <v>0</v>
      </c>
      <c r="G19" s="79">
        <f t="shared" si="0"/>
        <v>0</v>
      </c>
      <c r="H19" s="9">
        <f t="shared" si="5"/>
        <v>0</v>
      </c>
      <c r="I19" s="9">
        <f t="shared" si="5"/>
        <v>0</v>
      </c>
      <c r="J19" s="9">
        <f t="shared" si="1"/>
        <v>0</v>
      </c>
      <c r="L19" s="346"/>
    </row>
    <row r="20" spans="1:14" ht="15" hidden="1" customHeight="1" x14ac:dyDescent="0.2">
      <c r="A20" s="272" t="s">
        <v>91</v>
      </c>
      <c r="B20" s="9">
        <v>0</v>
      </c>
      <c r="C20" s="9">
        <f t="shared" si="4"/>
        <v>0</v>
      </c>
      <c r="D20" s="9"/>
      <c r="E20" s="163">
        <v>0</v>
      </c>
      <c r="F20" s="163">
        <v>0</v>
      </c>
      <c r="G20" s="79">
        <f t="shared" si="0"/>
        <v>0</v>
      </c>
      <c r="H20" s="9">
        <f t="shared" si="5"/>
        <v>0</v>
      </c>
      <c r="I20" s="9">
        <f t="shared" si="5"/>
        <v>0</v>
      </c>
      <c r="J20" s="9">
        <f t="shared" si="1"/>
        <v>0</v>
      </c>
      <c r="L20" s="346"/>
    </row>
    <row r="21" spans="1:14" ht="15" hidden="1" customHeight="1" x14ac:dyDescent="0.2">
      <c r="A21" s="272" t="s">
        <v>92</v>
      </c>
      <c r="B21" s="9">
        <v>0</v>
      </c>
      <c r="C21" s="9">
        <f t="shared" si="4"/>
        <v>0</v>
      </c>
      <c r="D21" s="9"/>
      <c r="E21" s="163">
        <v>0</v>
      </c>
      <c r="F21" s="163">
        <v>0</v>
      </c>
      <c r="G21" s="79">
        <f t="shared" si="0"/>
        <v>0</v>
      </c>
      <c r="H21" s="9">
        <f t="shared" si="5"/>
        <v>0</v>
      </c>
      <c r="I21" s="9">
        <f t="shared" si="5"/>
        <v>0</v>
      </c>
      <c r="J21" s="9">
        <f t="shared" si="1"/>
        <v>0</v>
      </c>
      <c r="L21" s="346"/>
    </row>
    <row r="22" spans="1:14" ht="15" hidden="1" customHeight="1" x14ac:dyDescent="0.2">
      <c r="A22" s="272" t="s">
        <v>93</v>
      </c>
      <c r="B22" s="9">
        <v>0</v>
      </c>
      <c r="C22" s="9">
        <f t="shared" si="4"/>
        <v>0</v>
      </c>
      <c r="D22" s="9"/>
      <c r="E22" s="163">
        <v>0</v>
      </c>
      <c r="F22" s="163">
        <v>0</v>
      </c>
      <c r="G22" s="79">
        <f t="shared" si="0"/>
        <v>0</v>
      </c>
      <c r="H22" s="9">
        <f t="shared" si="5"/>
        <v>0</v>
      </c>
      <c r="I22" s="9">
        <f t="shared" si="5"/>
        <v>0</v>
      </c>
      <c r="J22" s="9">
        <f t="shared" si="1"/>
        <v>0</v>
      </c>
      <c r="L22" s="346"/>
    </row>
    <row r="23" spans="1:14" ht="15" hidden="1" customHeight="1" x14ac:dyDescent="0.2">
      <c r="A23" s="272" t="s">
        <v>94</v>
      </c>
      <c r="B23" s="9">
        <v>0</v>
      </c>
      <c r="C23" s="9">
        <f t="shared" si="4"/>
        <v>0</v>
      </c>
      <c r="D23" s="9"/>
      <c r="E23" s="163">
        <v>0</v>
      </c>
      <c r="F23" s="163">
        <v>0</v>
      </c>
      <c r="G23" s="79">
        <f t="shared" si="0"/>
        <v>0</v>
      </c>
      <c r="H23" s="9">
        <f t="shared" si="5"/>
        <v>0</v>
      </c>
      <c r="I23" s="9">
        <f t="shared" si="5"/>
        <v>0</v>
      </c>
      <c r="J23" s="9">
        <f t="shared" si="1"/>
        <v>0</v>
      </c>
      <c r="L23" s="346"/>
    </row>
    <row r="24" spans="1:14" ht="15" hidden="1" customHeight="1" x14ac:dyDescent="0.2">
      <c r="A24" s="272" t="s">
        <v>95</v>
      </c>
      <c r="B24" s="9">
        <v>0</v>
      </c>
      <c r="C24" s="9">
        <f t="shared" si="4"/>
        <v>0</v>
      </c>
      <c r="D24" s="9"/>
      <c r="E24" s="163">
        <v>0</v>
      </c>
      <c r="F24" s="163">
        <v>0</v>
      </c>
      <c r="G24" s="79">
        <f t="shared" si="0"/>
        <v>0</v>
      </c>
      <c r="H24" s="9">
        <f t="shared" si="5"/>
        <v>0</v>
      </c>
      <c r="I24" s="9">
        <f t="shared" si="5"/>
        <v>0</v>
      </c>
      <c r="J24" s="9">
        <f t="shared" si="1"/>
        <v>0</v>
      </c>
      <c r="L24" s="346"/>
    </row>
    <row r="25" spans="1:14" ht="15" customHeight="1" x14ac:dyDescent="0.2">
      <c r="A25" s="364" t="s">
        <v>96</v>
      </c>
      <c r="B25" s="9">
        <v>3</v>
      </c>
      <c r="C25" s="9">
        <f t="shared" si="4"/>
        <v>3</v>
      </c>
      <c r="D25" s="9">
        <v>0</v>
      </c>
      <c r="E25" s="163">
        <v>4800</v>
      </c>
      <c r="F25" s="163">
        <v>5700</v>
      </c>
      <c r="G25" s="79">
        <f t="shared" si="0"/>
        <v>18.8</v>
      </c>
      <c r="H25" s="9">
        <f>ROUND(B25*E25/1000,1)</f>
        <v>14.4</v>
      </c>
      <c r="I25" s="9">
        <f>ROUND(C25*F25/1000,1)</f>
        <v>17.100000000000001</v>
      </c>
      <c r="J25" s="9">
        <f t="shared" si="1"/>
        <v>18.8</v>
      </c>
      <c r="L25" s="346"/>
    </row>
    <row r="26" spans="1:14" ht="15" customHeight="1" x14ac:dyDescent="0.2">
      <c r="A26" s="100" t="s">
        <v>97</v>
      </c>
      <c r="B26" s="101">
        <f>SUM(B27:B30)</f>
        <v>61.999999999999993</v>
      </c>
      <c r="C26" s="101">
        <f>SUM(C27:C30)</f>
        <v>57.7</v>
      </c>
      <c r="D26" s="101">
        <f>IF($B26=0,0,ROUND((C26/$B26-1)*100,1))</f>
        <v>-6.9</v>
      </c>
      <c r="E26" s="162">
        <v>3365</v>
      </c>
      <c r="F26" s="162">
        <f>IF(C26=0,0,IF(I26=0,0,ROUND(I26/C26*1000,0)))</f>
        <v>3224</v>
      </c>
      <c r="G26" s="101">
        <f t="shared" si="0"/>
        <v>-4.2</v>
      </c>
      <c r="H26" s="101">
        <f>SUM(H27:H30)</f>
        <v>208.60000000000002</v>
      </c>
      <c r="I26" s="101">
        <f>SUM(I27:I30)</f>
        <v>186</v>
      </c>
      <c r="J26" s="101">
        <f t="shared" si="1"/>
        <v>-10.8</v>
      </c>
      <c r="L26" s="346"/>
    </row>
    <row r="27" spans="1:14" ht="15" hidden="1" customHeight="1" x14ac:dyDescent="0.2">
      <c r="A27" s="272" t="s">
        <v>98</v>
      </c>
      <c r="B27" s="9">
        <v>0</v>
      </c>
      <c r="C27" s="9">
        <f t="shared" ref="C27:C30" si="6">ROUND(B27*(1+(D27/100)),1)</f>
        <v>0</v>
      </c>
      <c r="D27" s="9"/>
      <c r="E27" s="20">
        <v>0</v>
      </c>
      <c r="F27" s="20">
        <v>0</v>
      </c>
      <c r="G27" s="79">
        <f t="shared" si="0"/>
        <v>0</v>
      </c>
      <c r="H27" s="9">
        <f>(B27*$F27/1000)</f>
        <v>0</v>
      </c>
      <c r="I27" s="9">
        <f>(C27*$F27/1000)</f>
        <v>0</v>
      </c>
      <c r="J27" s="9">
        <f t="shared" si="1"/>
        <v>0</v>
      </c>
      <c r="L27" s="346"/>
    </row>
    <row r="28" spans="1:14" ht="15" customHeight="1" x14ac:dyDescent="0.2">
      <c r="A28" s="364" t="s">
        <v>99</v>
      </c>
      <c r="B28" s="9">
        <v>27.2</v>
      </c>
      <c r="C28" s="9">
        <f t="shared" si="6"/>
        <v>32</v>
      </c>
      <c r="D28" s="9">
        <v>17.600000000000001</v>
      </c>
      <c r="E28" s="20">
        <v>1600</v>
      </c>
      <c r="F28" s="163">
        <v>2580</v>
      </c>
      <c r="G28" s="79">
        <f t="shared" si="0"/>
        <v>61.3</v>
      </c>
      <c r="H28" s="9">
        <f t="shared" ref="H28:I30" si="7">ROUND(B28*E28/1000,1)</f>
        <v>43.5</v>
      </c>
      <c r="I28" s="9">
        <f t="shared" si="7"/>
        <v>82.6</v>
      </c>
      <c r="J28" s="9">
        <f t="shared" si="1"/>
        <v>89.9</v>
      </c>
      <c r="L28" s="106"/>
    </row>
    <row r="29" spans="1:14" ht="15" customHeight="1" x14ac:dyDescent="0.2">
      <c r="A29" s="272" t="s">
        <v>100</v>
      </c>
      <c r="B29" s="9">
        <v>32.4</v>
      </c>
      <c r="C29" s="9">
        <f t="shared" si="6"/>
        <v>23.1</v>
      </c>
      <c r="D29" s="9">
        <v>-28.6</v>
      </c>
      <c r="E29" s="20">
        <v>4900</v>
      </c>
      <c r="F29" s="163">
        <v>4000</v>
      </c>
      <c r="G29" s="79">
        <f t="shared" si="0"/>
        <v>-18.399999999999999</v>
      </c>
      <c r="H29" s="9">
        <f t="shared" si="7"/>
        <v>158.80000000000001</v>
      </c>
      <c r="I29" s="9">
        <f t="shared" si="7"/>
        <v>92.4</v>
      </c>
      <c r="J29" s="9">
        <f t="shared" si="1"/>
        <v>-41.8</v>
      </c>
      <c r="L29" s="106"/>
      <c r="N29" s="338"/>
    </row>
    <row r="30" spans="1:14" ht="15" customHeight="1" x14ac:dyDescent="0.2">
      <c r="A30" s="364" t="s">
        <v>101</v>
      </c>
      <c r="B30" s="9">
        <v>2.4</v>
      </c>
      <c r="C30" s="9">
        <f t="shared" si="6"/>
        <v>2.6</v>
      </c>
      <c r="D30" s="9">
        <v>8</v>
      </c>
      <c r="E30" s="20">
        <v>2633</v>
      </c>
      <c r="F30" s="163">
        <v>4235</v>
      </c>
      <c r="G30" s="79">
        <f t="shared" si="0"/>
        <v>60.8</v>
      </c>
      <c r="H30" s="9">
        <f t="shared" si="7"/>
        <v>6.3</v>
      </c>
      <c r="I30" s="9">
        <f t="shared" si="7"/>
        <v>11</v>
      </c>
      <c r="J30" s="9">
        <f t="shared" si="1"/>
        <v>74.599999999999994</v>
      </c>
      <c r="L30" s="66"/>
    </row>
    <row r="31" spans="1:14" ht="15" customHeight="1" x14ac:dyDescent="0.2">
      <c r="A31" s="100" t="s">
        <v>102</v>
      </c>
      <c r="B31" s="101">
        <f>SUM(B32:B35)</f>
        <v>165.4</v>
      </c>
      <c r="C31" s="101">
        <f>SUM(C32:C35)</f>
        <v>171.6</v>
      </c>
      <c r="D31" s="101">
        <f>IF($B31=0,0,ROUND((C31/$B31-1)*100,1))</f>
        <v>3.7</v>
      </c>
      <c r="E31" s="162">
        <v>2675</v>
      </c>
      <c r="F31" s="162">
        <f>IF(C31=0,0,IF(I31=0,0,ROUND(I31/C31*1000,0)))</f>
        <v>2917</v>
      </c>
      <c r="G31" s="101">
        <f t="shared" si="0"/>
        <v>9</v>
      </c>
      <c r="H31" s="101">
        <f>SUM(H32:H35)</f>
        <v>442.4</v>
      </c>
      <c r="I31" s="101">
        <f>SUM(I32:I35)</f>
        <v>500.6</v>
      </c>
      <c r="J31" s="101">
        <f t="shared" si="1"/>
        <v>13.2</v>
      </c>
      <c r="L31" s="106"/>
    </row>
    <row r="32" spans="1:14" ht="15" customHeight="1" x14ac:dyDescent="0.2">
      <c r="A32" s="272" t="s">
        <v>103</v>
      </c>
      <c r="B32" s="9">
        <v>88</v>
      </c>
      <c r="C32" s="9">
        <f t="shared" ref="C32:C35" si="8">ROUND(B32*(1+(D32/100)),1)</f>
        <v>86.1</v>
      </c>
      <c r="D32" s="9">
        <v>-2.2000000000000002</v>
      </c>
      <c r="E32" s="20">
        <v>2367</v>
      </c>
      <c r="F32" s="163">
        <v>2637</v>
      </c>
      <c r="G32" s="79">
        <f t="shared" si="0"/>
        <v>11.4</v>
      </c>
      <c r="H32" s="9">
        <f t="shared" ref="H32:I35" si="9">ROUND(B32*E32/1000,1)</f>
        <v>208.3</v>
      </c>
      <c r="I32" s="9">
        <f t="shared" si="9"/>
        <v>227</v>
      </c>
      <c r="J32" s="9">
        <f t="shared" si="1"/>
        <v>9</v>
      </c>
      <c r="L32" s="66"/>
    </row>
    <row r="33" spans="1:15" ht="15" hidden="1" customHeight="1" x14ac:dyDescent="0.2">
      <c r="A33" s="272" t="s">
        <v>104</v>
      </c>
      <c r="B33" s="9">
        <v>0</v>
      </c>
      <c r="C33" s="9">
        <f t="shared" si="8"/>
        <v>0</v>
      </c>
      <c r="D33" s="9"/>
      <c r="E33" s="20">
        <v>0</v>
      </c>
      <c r="F33" s="163">
        <v>0</v>
      </c>
      <c r="G33" s="79">
        <f t="shared" si="0"/>
        <v>0</v>
      </c>
      <c r="H33" s="9">
        <f t="shared" si="9"/>
        <v>0</v>
      </c>
      <c r="I33" s="9">
        <f t="shared" si="9"/>
        <v>0</v>
      </c>
      <c r="J33" s="9">
        <f t="shared" si="1"/>
        <v>0</v>
      </c>
      <c r="L33" s="106"/>
    </row>
    <row r="34" spans="1:15" ht="15" hidden="1" customHeight="1" x14ac:dyDescent="0.2">
      <c r="A34" s="272" t="s">
        <v>105</v>
      </c>
      <c r="B34" s="9">
        <v>0</v>
      </c>
      <c r="C34" s="9">
        <f t="shared" si="8"/>
        <v>0</v>
      </c>
      <c r="D34" s="9"/>
      <c r="E34" s="20">
        <v>0</v>
      </c>
      <c r="F34" s="163">
        <v>0</v>
      </c>
      <c r="G34" s="79">
        <f t="shared" si="0"/>
        <v>0</v>
      </c>
      <c r="H34" s="9">
        <f t="shared" si="9"/>
        <v>0</v>
      </c>
      <c r="I34" s="9">
        <f t="shared" si="9"/>
        <v>0</v>
      </c>
      <c r="J34" s="9">
        <f t="shared" si="1"/>
        <v>0</v>
      </c>
      <c r="L34" s="106"/>
    </row>
    <row r="35" spans="1:15" ht="15" customHeight="1" x14ac:dyDescent="0.2">
      <c r="A35" s="272" t="s">
        <v>106</v>
      </c>
      <c r="B35" s="9">
        <v>77.400000000000006</v>
      </c>
      <c r="C35" s="9">
        <f t="shared" si="8"/>
        <v>85.5</v>
      </c>
      <c r="D35" s="9">
        <v>10.5</v>
      </c>
      <c r="E35" s="20">
        <v>3024</v>
      </c>
      <c r="F35" s="163">
        <v>3200</v>
      </c>
      <c r="G35" s="79">
        <f t="shared" si="0"/>
        <v>5.8</v>
      </c>
      <c r="H35" s="9">
        <f t="shared" si="9"/>
        <v>234.1</v>
      </c>
      <c r="I35" s="9">
        <f t="shared" si="9"/>
        <v>273.60000000000002</v>
      </c>
      <c r="J35" s="9">
        <f t="shared" si="1"/>
        <v>16.899999999999999</v>
      </c>
    </row>
    <row r="36" spans="1:15" ht="15" customHeight="1" x14ac:dyDescent="0.2">
      <c r="A36" s="100" t="s">
        <v>107</v>
      </c>
      <c r="B36" s="101">
        <f>SUM(B37:B39)</f>
        <v>1810.1</v>
      </c>
      <c r="C36" s="101">
        <f>SUM(C37:C39)</f>
        <v>2109.1999999999998</v>
      </c>
      <c r="D36" s="101">
        <f>IF($B36=0,0,ROUND((C36/$B36-1)*100,1))</f>
        <v>16.5</v>
      </c>
      <c r="E36" s="162">
        <v>2480</v>
      </c>
      <c r="F36" s="162">
        <f>IF(C36=0,0,IF(I36=0,0,ROUND(I36/C36*1000,0)))</f>
        <v>2622</v>
      </c>
      <c r="G36" s="101">
        <f t="shared" si="0"/>
        <v>5.7</v>
      </c>
      <c r="H36" s="101">
        <f>SUM(H37:H39)</f>
        <v>4489.3</v>
      </c>
      <c r="I36" s="101">
        <f>SUM(I37:I39)</f>
        <v>5530.9</v>
      </c>
      <c r="J36" s="101">
        <f t="shared" si="1"/>
        <v>23.2</v>
      </c>
      <c r="K36" s="349"/>
      <c r="L36" s="373"/>
      <c r="M36" s="374"/>
      <c r="N36" s="338"/>
    </row>
    <row r="37" spans="1:15" ht="15" customHeight="1" x14ac:dyDescent="0.2">
      <c r="A37" s="364" t="s">
        <v>108</v>
      </c>
      <c r="B37" s="9">
        <v>1023.7</v>
      </c>
      <c r="C37" s="9">
        <f t="shared" ref="C37:C39" si="10">ROUND(B37*(1+(D37/100)),1)</f>
        <v>1117.9000000000001</v>
      </c>
      <c r="D37" s="9">
        <v>9.1999999999999993</v>
      </c>
      <c r="E37" s="20">
        <v>2080</v>
      </c>
      <c r="F37" s="163">
        <v>2763</v>
      </c>
      <c r="G37" s="79">
        <f t="shared" si="0"/>
        <v>32.799999999999997</v>
      </c>
      <c r="H37" s="9">
        <f t="shared" ref="H37:I39" si="11">ROUND(B37*E37/1000,1)</f>
        <v>2129.3000000000002</v>
      </c>
      <c r="I37" s="9">
        <f t="shared" si="11"/>
        <v>3088.8</v>
      </c>
      <c r="J37" s="9">
        <f t="shared" si="1"/>
        <v>45.1</v>
      </c>
      <c r="K37" s="353"/>
      <c r="L37" s="376"/>
      <c r="M37" s="377"/>
      <c r="N37" s="350"/>
    </row>
    <row r="38" spans="1:15" ht="15" customHeight="1" x14ac:dyDescent="0.2">
      <c r="A38" s="364" t="s">
        <v>109</v>
      </c>
      <c r="B38" s="9">
        <v>50.5</v>
      </c>
      <c r="C38" s="9">
        <f t="shared" si="10"/>
        <v>61.1</v>
      </c>
      <c r="D38" s="9">
        <v>21</v>
      </c>
      <c r="E38" s="20">
        <v>3015</v>
      </c>
      <c r="F38" s="163">
        <v>2974</v>
      </c>
      <c r="G38" s="79">
        <f t="shared" si="0"/>
        <v>-1.4</v>
      </c>
      <c r="H38" s="9">
        <f t="shared" si="11"/>
        <v>152.30000000000001</v>
      </c>
      <c r="I38" s="9">
        <f t="shared" si="11"/>
        <v>181.7</v>
      </c>
      <c r="J38" s="9">
        <f t="shared" si="1"/>
        <v>19.3</v>
      </c>
      <c r="K38" s="353"/>
      <c r="L38" s="376"/>
      <c r="M38" s="377"/>
      <c r="N38" s="350"/>
    </row>
    <row r="39" spans="1:15" ht="15" customHeight="1" x14ac:dyDescent="0.2">
      <c r="A39" s="364" t="s">
        <v>110</v>
      </c>
      <c r="B39" s="9">
        <v>735.9</v>
      </c>
      <c r="C39" s="9">
        <f t="shared" si="10"/>
        <v>930.2</v>
      </c>
      <c r="D39" s="9">
        <v>26.4</v>
      </c>
      <c r="E39" s="20">
        <v>3000</v>
      </c>
      <c r="F39" s="163">
        <v>2430</v>
      </c>
      <c r="G39" s="79">
        <f t="shared" si="0"/>
        <v>-19</v>
      </c>
      <c r="H39" s="9">
        <f t="shared" si="11"/>
        <v>2207.6999999999998</v>
      </c>
      <c r="I39" s="9">
        <f t="shared" si="11"/>
        <v>2260.4</v>
      </c>
      <c r="J39" s="9">
        <f t="shared" si="1"/>
        <v>2.4</v>
      </c>
      <c r="K39" s="353"/>
      <c r="L39" s="376"/>
      <c r="M39" s="377"/>
      <c r="N39" s="350"/>
    </row>
    <row r="40" spans="1:15" ht="15" customHeight="1" x14ac:dyDescent="0.2">
      <c r="A40" s="100" t="s">
        <v>111</v>
      </c>
      <c r="B40" s="101">
        <f>SUM(B8,B16)</f>
        <v>3</v>
      </c>
      <c r="C40" s="101">
        <f>SUM(C8,C16)</f>
        <v>3</v>
      </c>
      <c r="D40" s="101">
        <f t="shared" ref="D40:D42" si="12">IF($B40=0,0,ROUND((C40/$B40-1)*100,1))</f>
        <v>0</v>
      </c>
      <c r="E40" s="162">
        <v>4800</v>
      </c>
      <c r="F40" s="162">
        <f t="shared" ref="F40:F42" si="13">IF(C40=0,0,IF(I40=0,0,ROUND(I40/C40*1000,0)))</f>
        <v>5700</v>
      </c>
      <c r="G40" s="101">
        <f t="shared" si="0"/>
        <v>18.8</v>
      </c>
      <c r="H40" s="101">
        <f>SUM(H8,H16)</f>
        <v>14.4</v>
      </c>
      <c r="I40" s="101">
        <f>SUM(I8,I16)</f>
        <v>17.100000000000001</v>
      </c>
      <c r="J40" s="101">
        <f t="shared" si="1"/>
        <v>18.8</v>
      </c>
      <c r="L40" s="106"/>
    </row>
    <row r="41" spans="1:15" ht="15" customHeight="1" x14ac:dyDescent="0.2">
      <c r="A41" s="103" t="s">
        <v>112</v>
      </c>
      <c r="B41" s="104">
        <f>SUM(B26,B31,B36)</f>
        <v>2037.5</v>
      </c>
      <c r="C41" s="104">
        <f>SUM(C26,C31,C36)</f>
        <v>2338.5</v>
      </c>
      <c r="D41" s="104">
        <f t="shared" si="12"/>
        <v>14.8</v>
      </c>
      <c r="E41" s="165">
        <v>2523</v>
      </c>
      <c r="F41" s="165">
        <f t="shared" si="13"/>
        <v>2659</v>
      </c>
      <c r="G41" s="104">
        <f t="shared" si="0"/>
        <v>5.4</v>
      </c>
      <c r="H41" s="104">
        <f>SUM(H26,H31,H36)</f>
        <v>5140.3</v>
      </c>
      <c r="I41" s="104">
        <f>SUM(I26,I31,I36)</f>
        <v>6217.5</v>
      </c>
      <c r="J41" s="104">
        <f t="shared" si="1"/>
        <v>21</v>
      </c>
      <c r="L41" s="106"/>
      <c r="N41" s="338"/>
      <c r="O41" s="338"/>
    </row>
    <row r="42" spans="1:15" ht="15.6" customHeight="1" x14ac:dyDescent="0.2">
      <c r="A42" s="98" t="s">
        <v>58</v>
      </c>
      <c r="B42" s="63">
        <f>SUM(B40:B41)</f>
        <v>2040.5</v>
      </c>
      <c r="C42" s="63">
        <f>SUM(C40:C41)</f>
        <v>2341.5</v>
      </c>
      <c r="D42" s="63">
        <f t="shared" si="12"/>
        <v>14.8</v>
      </c>
      <c r="E42" s="34">
        <v>2526</v>
      </c>
      <c r="F42" s="34">
        <f t="shared" si="13"/>
        <v>2663</v>
      </c>
      <c r="G42" s="63">
        <f t="shared" si="0"/>
        <v>5.4</v>
      </c>
      <c r="H42" s="63">
        <f>SUM(H8,H16,H26,H31,H36)</f>
        <v>5154.7</v>
      </c>
      <c r="I42" s="63">
        <f>SUM(I8,I16,I26,I31,I36)</f>
        <v>6234.5999999999995</v>
      </c>
      <c r="J42" s="63">
        <f t="shared" si="1"/>
        <v>20.9</v>
      </c>
      <c r="L42" s="106"/>
    </row>
    <row r="43" spans="1:15" ht="15.6" customHeight="1" x14ac:dyDescent="0.2">
      <c r="A43" s="135" t="e">
        <f>#REF!</f>
        <v>#REF!</v>
      </c>
    </row>
    <row r="44" spans="1:15" ht="15.6" customHeight="1" x14ac:dyDescent="0.2">
      <c r="A44" s="135" t="e">
        <f>#REF!</f>
        <v>#REF!</v>
      </c>
    </row>
    <row r="45" spans="1:15" ht="15" customHeight="1" x14ac:dyDescent="0.2"/>
    <row r="46" spans="1:15" ht="15" customHeight="1" x14ac:dyDescent="0.2"/>
    <row r="47" spans="1:15" ht="15" customHeight="1" x14ac:dyDescent="0.2"/>
    <row r="48" spans="1:15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78750000000000009" right="0.78750000000000009" top="0.98402800000000012" bottom="0.98402800000000012" header="0.5" footer="0.5"/>
  <pageSetup paperSize="9" orientation="portrait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5"/>
  <sheetViews>
    <sheetView zoomScale="90" workbookViewId="0">
      <selection activeCell="D23" sqref="D23"/>
    </sheetView>
  </sheetViews>
  <sheetFormatPr defaultColWidth="11.42578125" defaultRowHeight="12" customHeight="1" x14ac:dyDescent="0.2"/>
  <cols>
    <col min="1" max="1" width="19.140625" style="135" customWidth="1"/>
    <col min="2" max="3" width="11.28515625" style="135" customWidth="1"/>
    <col min="4" max="4" width="7.85546875" style="135" customWidth="1"/>
    <col min="5" max="6" width="11.28515625" style="135" customWidth="1"/>
    <col min="7" max="7" width="7.85546875" style="135" customWidth="1"/>
    <col min="8" max="9" width="11.28515625" style="135" customWidth="1"/>
    <col min="10" max="10" width="7.85546875" style="135" customWidth="1"/>
    <col min="11" max="12" width="11.42578125" style="135" customWidth="1"/>
    <col min="13" max="13" width="10" style="135" customWidth="1"/>
    <col min="14" max="14" width="7.42578125" style="135" customWidth="1"/>
    <col min="15" max="257" width="11.42578125" style="135" customWidth="1"/>
  </cols>
  <sheetData>
    <row r="1" spans="1:10" ht="39" customHeight="1" x14ac:dyDescent="0.2">
      <c r="A1" s="739"/>
      <c r="B1" s="739"/>
      <c r="C1" s="739"/>
      <c r="D1" s="739"/>
      <c r="E1" s="739"/>
      <c r="F1" s="739"/>
      <c r="G1" s="739"/>
      <c r="H1" s="739"/>
      <c r="I1" s="739"/>
      <c r="J1" s="739"/>
    </row>
    <row r="2" spans="1:10" ht="15.6" customHeight="1" x14ac:dyDescent="0.2">
      <c r="A2" s="739"/>
      <c r="B2" s="739"/>
      <c r="C2" s="739"/>
      <c r="D2" s="739"/>
      <c r="E2" s="739"/>
      <c r="F2" s="739"/>
      <c r="G2" s="739"/>
      <c r="H2" s="739"/>
      <c r="I2" s="739"/>
      <c r="J2" s="739"/>
    </row>
    <row r="3" spans="1:10" ht="15.6" customHeight="1" x14ac:dyDescent="0.2">
      <c r="A3" s="739"/>
      <c r="B3" s="739"/>
      <c r="C3" s="739"/>
      <c r="D3" s="739"/>
      <c r="E3" s="739"/>
      <c r="F3" s="739"/>
      <c r="G3" s="739"/>
      <c r="H3" s="739"/>
      <c r="I3" s="739"/>
      <c r="J3" s="739"/>
    </row>
    <row r="4" spans="1:10" ht="15.6" customHeight="1" x14ac:dyDescent="0.2">
      <c r="A4" s="691"/>
      <c r="B4" s="691"/>
      <c r="C4" s="691"/>
      <c r="D4" s="691"/>
      <c r="E4" s="691"/>
      <c r="F4" s="691"/>
      <c r="G4" s="691"/>
      <c r="H4" s="691"/>
      <c r="I4" s="691"/>
      <c r="J4" s="691"/>
    </row>
    <row r="5" spans="1:10" ht="20.100000000000001" customHeight="1" x14ac:dyDescent="0.2">
      <c r="A5" s="737" t="s">
        <v>65</v>
      </c>
      <c r="B5" s="738" t="s">
        <v>66</v>
      </c>
      <c r="C5" s="738"/>
      <c r="D5" s="738"/>
      <c r="E5" s="737" t="s">
        <v>67</v>
      </c>
      <c r="F5" s="737"/>
      <c r="G5" s="737"/>
      <c r="H5" s="738" t="s">
        <v>68</v>
      </c>
      <c r="I5" s="738"/>
      <c r="J5" s="738"/>
    </row>
    <row r="6" spans="1:10" ht="20.100000000000001" customHeight="1" x14ac:dyDescent="0.2">
      <c r="A6" s="737"/>
      <c r="B6" s="347" t="e">
        <f>#REF!</f>
        <v>#REF!</v>
      </c>
      <c r="C6" s="347" t="e">
        <f>#REF!</f>
        <v>#REF!</v>
      </c>
      <c r="D6" s="347" t="s">
        <v>69</v>
      </c>
      <c r="E6" s="347" t="e">
        <f>#REF!</f>
        <v>#REF!</v>
      </c>
      <c r="F6" s="347" t="e">
        <f>#REF!</f>
        <v>#REF!</v>
      </c>
      <c r="G6" s="347" t="s">
        <v>69</v>
      </c>
      <c r="H6" s="347" t="e">
        <f>#REF!</f>
        <v>#REF!</v>
      </c>
      <c r="I6" s="347" t="e">
        <f>#REF!</f>
        <v>#REF!</v>
      </c>
      <c r="J6" s="347" t="s">
        <v>69</v>
      </c>
    </row>
    <row r="7" spans="1:10" ht="19.5" customHeight="1" x14ac:dyDescent="0.2">
      <c r="A7" s="737"/>
      <c r="B7" s="347" t="s">
        <v>70</v>
      </c>
      <c r="C7" s="347" t="s">
        <v>71</v>
      </c>
      <c r="D7" s="347" t="s">
        <v>72</v>
      </c>
      <c r="E7" s="347" t="s">
        <v>73</v>
      </c>
      <c r="F7" s="347" t="s">
        <v>74</v>
      </c>
      <c r="G7" s="347" t="s">
        <v>75</v>
      </c>
      <c r="H7" s="347" t="s">
        <v>76</v>
      </c>
      <c r="I7" s="347" t="s">
        <v>77</v>
      </c>
      <c r="J7" s="347" t="s">
        <v>78</v>
      </c>
    </row>
    <row r="8" spans="1:10" ht="15" hidden="1" customHeight="1" x14ac:dyDescent="0.2">
      <c r="A8" s="139" t="s">
        <v>79</v>
      </c>
      <c r="B8" s="140">
        <v>0</v>
      </c>
      <c r="C8" s="140">
        <f>SUM(C9:C15)</f>
        <v>0</v>
      </c>
      <c r="D8" s="140">
        <f>IF($B8=0,0,ROUND((C8/$B8-1)*100,1))</f>
        <v>0</v>
      </c>
      <c r="E8" s="141">
        <f>IF(B8=0,0,IF(H8=0,0,ROUND(H8/B8*1000,0)))</f>
        <v>0</v>
      </c>
      <c r="F8" s="141">
        <f>IF(C8=0,0,IF(I8=0,0,ROUND(I8/C8*1000,0)))</f>
        <v>0</v>
      </c>
      <c r="G8" s="140">
        <f t="shared" ref="G8:G42" si="0">IF($E8=0,0,ROUND((F8/$E8-1)*100,1))</f>
        <v>0</v>
      </c>
      <c r="H8" s="140">
        <v>0</v>
      </c>
      <c r="I8" s="140">
        <f>SUM(I9:I15)</f>
        <v>0</v>
      </c>
      <c r="J8" s="140">
        <f t="shared" ref="J8:J42" si="1">IF($H8=0,0,ROUND((I8/$H8-1)*100,1))</f>
        <v>0</v>
      </c>
    </row>
    <row r="9" spans="1:10" ht="15" hidden="1" customHeight="1" x14ac:dyDescent="0.2">
      <c r="A9" s="256" t="s">
        <v>80</v>
      </c>
      <c r="B9" s="354">
        <v>0</v>
      </c>
      <c r="C9" s="354">
        <f t="shared" ref="C9:C15" si="2">ROUND(B9*(1+(D9/100)),1)</f>
        <v>0</v>
      </c>
      <c r="D9" s="354">
        <v>0</v>
      </c>
      <c r="E9" s="355">
        <v>0</v>
      </c>
      <c r="F9" s="355">
        <v>0</v>
      </c>
      <c r="G9" s="356">
        <f t="shared" si="0"/>
        <v>0</v>
      </c>
      <c r="H9" s="354">
        <v>0</v>
      </c>
      <c r="I9" s="354">
        <f t="shared" ref="I9:I15" si="3">(AS9/1000)</f>
        <v>0</v>
      </c>
      <c r="J9" s="354">
        <f t="shared" si="1"/>
        <v>0</v>
      </c>
    </row>
    <row r="10" spans="1:10" ht="15" hidden="1" customHeight="1" x14ac:dyDescent="0.2">
      <c r="A10" s="256" t="s">
        <v>81</v>
      </c>
      <c r="B10" s="354">
        <v>0</v>
      </c>
      <c r="C10" s="354">
        <f t="shared" si="2"/>
        <v>0</v>
      </c>
      <c r="D10" s="354">
        <v>0</v>
      </c>
      <c r="E10" s="355">
        <v>0</v>
      </c>
      <c r="F10" s="355">
        <v>0</v>
      </c>
      <c r="G10" s="356">
        <f t="shared" si="0"/>
        <v>0</v>
      </c>
      <c r="H10" s="354">
        <v>0</v>
      </c>
      <c r="I10" s="354">
        <f t="shared" si="3"/>
        <v>0</v>
      </c>
      <c r="J10" s="354">
        <f t="shared" si="1"/>
        <v>0</v>
      </c>
    </row>
    <row r="11" spans="1:10" ht="15" hidden="1" customHeight="1" x14ac:dyDescent="0.2">
      <c r="A11" s="256" t="s">
        <v>82</v>
      </c>
      <c r="B11" s="354">
        <v>0</v>
      </c>
      <c r="C11" s="354">
        <f t="shared" si="2"/>
        <v>0</v>
      </c>
      <c r="D11" s="354">
        <v>0</v>
      </c>
      <c r="E11" s="355">
        <v>0</v>
      </c>
      <c r="F11" s="355">
        <v>0</v>
      </c>
      <c r="G11" s="356">
        <f t="shared" si="0"/>
        <v>0</v>
      </c>
      <c r="H11" s="354">
        <v>0</v>
      </c>
      <c r="I11" s="354">
        <f t="shared" si="3"/>
        <v>0</v>
      </c>
      <c r="J11" s="354">
        <f t="shared" si="1"/>
        <v>0</v>
      </c>
    </row>
    <row r="12" spans="1:10" ht="15" hidden="1" customHeight="1" x14ac:dyDescent="0.2">
      <c r="A12" s="256" t="s">
        <v>83</v>
      </c>
      <c r="B12" s="354">
        <v>0</v>
      </c>
      <c r="C12" s="354">
        <f t="shared" si="2"/>
        <v>0</v>
      </c>
      <c r="D12" s="354">
        <v>0</v>
      </c>
      <c r="E12" s="355">
        <v>0</v>
      </c>
      <c r="F12" s="355">
        <v>0</v>
      </c>
      <c r="G12" s="356">
        <f t="shared" si="0"/>
        <v>0</v>
      </c>
      <c r="H12" s="354">
        <v>0</v>
      </c>
      <c r="I12" s="354">
        <f t="shared" si="3"/>
        <v>0</v>
      </c>
      <c r="J12" s="354">
        <f t="shared" si="1"/>
        <v>0</v>
      </c>
    </row>
    <row r="13" spans="1:10" ht="15" hidden="1" customHeight="1" x14ac:dyDescent="0.2">
      <c r="A13" s="256" t="s">
        <v>84</v>
      </c>
      <c r="B13" s="354">
        <v>0</v>
      </c>
      <c r="C13" s="354">
        <f t="shared" si="2"/>
        <v>0</v>
      </c>
      <c r="D13" s="354">
        <v>0</v>
      </c>
      <c r="E13" s="355">
        <v>0</v>
      </c>
      <c r="F13" s="355">
        <v>0</v>
      </c>
      <c r="G13" s="356">
        <f t="shared" si="0"/>
        <v>0</v>
      </c>
      <c r="H13" s="354">
        <v>0</v>
      </c>
      <c r="I13" s="354">
        <f t="shared" si="3"/>
        <v>0</v>
      </c>
      <c r="J13" s="354">
        <f t="shared" si="1"/>
        <v>0</v>
      </c>
    </row>
    <row r="14" spans="1:10" ht="15" hidden="1" customHeight="1" x14ac:dyDescent="0.2">
      <c r="A14" s="256" t="s">
        <v>85</v>
      </c>
      <c r="B14" s="354">
        <v>0</v>
      </c>
      <c r="C14" s="354">
        <f t="shared" si="2"/>
        <v>0</v>
      </c>
      <c r="D14" s="354">
        <v>0</v>
      </c>
      <c r="E14" s="355">
        <v>0</v>
      </c>
      <c r="F14" s="355">
        <v>0</v>
      </c>
      <c r="G14" s="356">
        <f t="shared" si="0"/>
        <v>0</v>
      </c>
      <c r="H14" s="354">
        <v>0</v>
      </c>
      <c r="I14" s="354">
        <f t="shared" si="3"/>
        <v>0</v>
      </c>
      <c r="J14" s="354">
        <f t="shared" si="1"/>
        <v>0</v>
      </c>
    </row>
    <row r="15" spans="1:10" ht="15" hidden="1" customHeight="1" x14ac:dyDescent="0.2">
      <c r="A15" s="256" t="s">
        <v>86</v>
      </c>
      <c r="B15" s="354">
        <v>0</v>
      </c>
      <c r="C15" s="354">
        <f t="shared" si="2"/>
        <v>0</v>
      </c>
      <c r="D15" s="354">
        <v>0</v>
      </c>
      <c r="E15" s="208">
        <v>0</v>
      </c>
      <c r="F15" s="208">
        <v>0</v>
      </c>
      <c r="G15" s="356">
        <f t="shared" si="0"/>
        <v>0</v>
      </c>
      <c r="H15" s="354">
        <v>0</v>
      </c>
      <c r="I15" s="354">
        <f t="shared" si="3"/>
        <v>0</v>
      </c>
      <c r="J15" s="354">
        <f t="shared" si="1"/>
        <v>0</v>
      </c>
    </row>
    <row r="16" spans="1:10" ht="15" hidden="1" customHeight="1" x14ac:dyDescent="0.2">
      <c r="A16" s="207" t="s">
        <v>87</v>
      </c>
      <c r="B16" s="69">
        <v>0</v>
      </c>
      <c r="C16" s="69">
        <f>SUM(C17:C25)</f>
        <v>0</v>
      </c>
      <c r="D16" s="69">
        <f>IF($B16=0,0,ROUND((C16/$B16-1)*100,1))</f>
        <v>0</v>
      </c>
      <c r="E16" s="208">
        <f>IF(B16=0,0,IF(H16=0,0,ROUND(H16/B16*1000,0)))</f>
        <v>0</v>
      </c>
      <c r="F16" s="208">
        <f>IF(C16=0,0,IF(I16=0,0,ROUND(I16/C16*1000,0)))</f>
        <v>0</v>
      </c>
      <c r="G16" s="69">
        <f t="shared" si="0"/>
        <v>0</v>
      </c>
      <c r="H16" s="69">
        <f>SUM(H17:H25)</f>
        <v>0</v>
      </c>
      <c r="I16" s="69">
        <f>SUM(I17:I25)</f>
        <v>0</v>
      </c>
      <c r="J16" s="69">
        <f t="shared" si="1"/>
        <v>0</v>
      </c>
    </row>
    <row r="17" spans="1:14" ht="15" hidden="1" customHeight="1" x14ac:dyDescent="0.2">
      <c r="A17" s="256" t="s">
        <v>88</v>
      </c>
      <c r="B17" s="354">
        <v>0</v>
      </c>
      <c r="C17" s="354">
        <f t="shared" ref="C17:C25" si="4">ROUND(B17*(1+(D17/100)),1)</f>
        <v>0</v>
      </c>
      <c r="D17" s="354">
        <v>0</v>
      </c>
      <c r="E17" s="355">
        <v>0</v>
      </c>
      <c r="F17" s="355">
        <v>0</v>
      </c>
      <c r="G17" s="356">
        <f t="shared" si="0"/>
        <v>0</v>
      </c>
      <c r="H17" s="354">
        <f t="shared" ref="H17:H25" si="5">(AR17/1000)</f>
        <v>0</v>
      </c>
      <c r="I17" s="354">
        <f t="shared" ref="I17:I25" si="6">(AS17/1000)</f>
        <v>0</v>
      </c>
      <c r="J17" s="354">
        <f t="shared" si="1"/>
        <v>0</v>
      </c>
    </row>
    <row r="18" spans="1:14" ht="15" hidden="1" customHeight="1" x14ac:dyDescent="0.2">
      <c r="A18" s="256" t="s">
        <v>89</v>
      </c>
      <c r="B18" s="354">
        <v>0</v>
      </c>
      <c r="C18" s="354">
        <f t="shared" si="4"/>
        <v>0</v>
      </c>
      <c r="D18" s="354">
        <v>0</v>
      </c>
      <c r="E18" s="355">
        <v>0</v>
      </c>
      <c r="F18" s="355">
        <v>0</v>
      </c>
      <c r="G18" s="356">
        <f t="shared" si="0"/>
        <v>0</v>
      </c>
      <c r="H18" s="354">
        <f t="shared" si="5"/>
        <v>0</v>
      </c>
      <c r="I18" s="354">
        <f t="shared" si="6"/>
        <v>0</v>
      </c>
      <c r="J18" s="354">
        <f t="shared" si="1"/>
        <v>0</v>
      </c>
    </row>
    <row r="19" spans="1:14" ht="15" hidden="1" customHeight="1" x14ac:dyDescent="0.2">
      <c r="A19" s="256" t="s">
        <v>90</v>
      </c>
      <c r="B19" s="354">
        <v>0</v>
      </c>
      <c r="C19" s="354">
        <f t="shared" si="4"/>
        <v>0</v>
      </c>
      <c r="D19" s="354">
        <v>0</v>
      </c>
      <c r="E19" s="355">
        <v>0</v>
      </c>
      <c r="F19" s="355">
        <v>0</v>
      </c>
      <c r="G19" s="356">
        <f t="shared" si="0"/>
        <v>0</v>
      </c>
      <c r="H19" s="354">
        <f t="shared" si="5"/>
        <v>0</v>
      </c>
      <c r="I19" s="354">
        <f t="shared" si="6"/>
        <v>0</v>
      </c>
      <c r="J19" s="354">
        <f t="shared" si="1"/>
        <v>0</v>
      </c>
    </row>
    <row r="20" spans="1:14" ht="15" hidden="1" customHeight="1" x14ac:dyDescent="0.2">
      <c r="A20" s="256" t="s">
        <v>91</v>
      </c>
      <c r="B20" s="354">
        <v>0</v>
      </c>
      <c r="C20" s="354">
        <f t="shared" si="4"/>
        <v>0</v>
      </c>
      <c r="D20" s="354">
        <v>0</v>
      </c>
      <c r="E20" s="355">
        <v>0</v>
      </c>
      <c r="F20" s="355">
        <v>0</v>
      </c>
      <c r="G20" s="356">
        <f t="shared" si="0"/>
        <v>0</v>
      </c>
      <c r="H20" s="354">
        <f t="shared" si="5"/>
        <v>0</v>
      </c>
      <c r="I20" s="354">
        <f t="shared" si="6"/>
        <v>0</v>
      </c>
      <c r="J20" s="354">
        <f t="shared" si="1"/>
        <v>0</v>
      </c>
    </row>
    <row r="21" spans="1:14" ht="15" hidden="1" customHeight="1" x14ac:dyDescent="0.2">
      <c r="A21" s="256" t="s">
        <v>92</v>
      </c>
      <c r="B21" s="354">
        <v>0</v>
      </c>
      <c r="C21" s="354">
        <f t="shared" si="4"/>
        <v>0</v>
      </c>
      <c r="D21" s="354">
        <v>0</v>
      </c>
      <c r="E21" s="355">
        <v>0</v>
      </c>
      <c r="F21" s="355">
        <v>0</v>
      </c>
      <c r="G21" s="356">
        <f t="shared" si="0"/>
        <v>0</v>
      </c>
      <c r="H21" s="354">
        <f t="shared" si="5"/>
        <v>0</v>
      </c>
      <c r="I21" s="354">
        <f t="shared" si="6"/>
        <v>0</v>
      </c>
      <c r="J21" s="354">
        <f t="shared" si="1"/>
        <v>0</v>
      </c>
    </row>
    <row r="22" spans="1:14" ht="15" hidden="1" customHeight="1" x14ac:dyDescent="0.2">
      <c r="A22" s="256" t="s">
        <v>93</v>
      </c>
      <c r="B22" s="354">
        <v>0</v>
      </c>
      <c r="C22" s="354">
        <f t="shared" si="4"/>
        <v>0</v>
      </c>
      <c r="D22" s="354">
        <v>0</v>
      </c>
      <c r="E22" s="355">
        <v>0</v>
      </c>
      <c r="F22" s="355">
        <v>0</v>
      </c>
      <c r="G22" s="356">
        <f t="shared" si="0"/>
        <v>0</v>
      </c>
      <c r="H22" s="354">
        <f t="shared" si="5"/>
        <v>0</v>
      </c>
      <c r="I22" s="354">
        <f t="shared" si="6"/>
        <v>0</v>
      </c>
      <c r="J22" s="354">
        <f t="shared" si="1"/>
        <v>0</v>
      </c>
    </row>
    <row r="23" spans="1:14" ht="15" hidden="1" customHeight="1" x14ac:dyDescent="0.2">
      <c r="A23" s="256" t="s">
        <v>94</v>
      </c>
      <c r="B23" s="354">
        <v>0</v>
      </c>
      <c r="C23" s="354">
        <f t="shared" si="4"/>
        <v>0</v>
      </c>
      <c r="D23" s="354">
        <v>0</v>
      </c>
      <c r="E23" s="355">
        <v>0</v>
      </c>
      <c r="F23" s="355">
        <v>0</v>
      </c>
      <c r="G23" s="356">
        <f t="shared" si="0"/>
        <v>0</v>
      </c>
      <c r="H23" s="354">
        <f t="shared" si="5"/>
        <v>0</v>
      </c>
      <c r="I23" s="354">
        <f t="shared" si="6"/>
        <v>0</v>
      </c>
      <c r="J23" s="354">
        <f t="shared" si="1"/>
        <v>0</v>
      </c>
    </row>
    <row r="24" spans="1:14" ht="15" hidden="1" customHeight="1" x14ac:dyDescent="0.2">
      <c r="A24" s="256" t="s">
        <v>95</v>
      </c>
      <c r="B24" s="354">
        <v>0</v>
      </c>
      <c r="C24" s="354">
        <f t="shared" si="4"/>
        <v>0</v>
      </c>
      <c r="D24" s="354">
        <v>0</v>
      </c>
      <c r="E24" s="355">
        <v>0</v>
      </c>
      <c r="F24" s="355">
        <v>0</v>
      </c>
      <c r="G24" s="356">
        <f t="shared" si="0"/>
        <v>0</v>
      </c>
      <c r="H24" s="354">
        <f t="shared" si="5"/>
        <v>0</v>
      </c>
      <c r="I24" s="354">
        <f t="shared" si="6"/>
        <v>0</v>
      </c>
      <c r="J24" s="354">
        <f t="shared" si="1"/>
        <v>0</v>
      </c>
    </row>
    <row r="25" spans="1:14" ht="15" hidden="1" customHeight="1" x14ac:dyDescent="0.2">
      <c r="A25" s="256" t="s">
        <v>96</v>
      </c>
      <c r="B25" s="354">
        <v>0</v>
      </c>
      <c r="C25" s="354">
        <f t="shared" si="4"/>
        <v>0</v>
      </c>
      <c r="D25" s="354">
        <v>0</v>
      </c>
      <c r="E25" s="355">
        <v>0</v>
      </c>
      <c r="F25" s="355">
        <v>0</v>
      </c>
      <c r="G25" s="356">
        <f t="shared" si="0"/>
        <v>0</v>
      </c>
      <c r="H25" s="354">
        <f t="shared" si="5"/>
        <v>0</v>
      </c>
      <c r="I25" s="354">
        <f t="shared" si="6"/>
        <v>0</v>
      </c>
      <c r="J25" s="354">
        <f t="shared" si="1"/>
        <v>0</v>
      </c>
    </row>
    <row r="26" spans="1:14" ht="15" hidden="1" customHeight="1" x14ac:dyDescent="0.2">
      <c r="A26" s="207" t="s">
        <v>97</v>
      </c>
      <c r="B26" s="69">
        <v>0</v>
      </c>
      <c r="C26" s="69">
        <f>SUM(C27:C30)</f>
        <v>0</v>
      </c>
      <c r="D26" s="69">
        <f>IF($B26=0,0,ROUND((C26/$B26-1)*100,1))</f>
        <v>0</v>
      </c>
      <c r="E26" s="208">
        <f>IF(B26=0,0,IF(H26=0,0,ROUND(H26/B26*1000,0)))</f>
        <v>0</v>
      </c>
      <c r="F26" s="208">
        <f>IF(C26=0,0,IF(I26=0,0,ROUND(I26/C26*1000,0)))</f>
        <v>0</v>
      </c>
      <c r="G26" s="69">
        <f t="shared" si="0"/>
        <v>0</v>
      </c>
      <c r="H26" s="69">
        <f>SUM(H27:H30)</f>
        <v>0</v>
      </c>
      <c r="I26" s="69">
        <f>SUM(I27:I30)</f>
        <v>0</v>
      </c>
      <c r="J26" s="69">
        <f t="shared" si="1"/>
        <v>0</v>
      </c>
    </row>
    <row r="27" spans="1:14" ht="15" hidden="1" customHeight="1" x14ac:dyDescent="0.2">
      <c r="A27" s="256" t="s">
        <v>98</v>
      </c>
      <c r="B27" s="354">
        <v>0</v>
      </c>
      <c r="C27" s="354">
        <f t="shared" ref="C27:C30" si="7">ROUND(B27*(1+(D27/100)),1)</f>
        <v>0</v>
      </c>
      <c r="D27" s="354">
        <v>0</v>
      </c>
      <c r="E27" s="355">
        <v>0</v>
      </c>
      <c r="F27" s="355">
        <v>0</v>
      </c>
      <c r="G27" s="356">
        <f t="shared" si="0"/>
        <v>0</v>
      </c>
      <c r="H27" s="354">
        <f t="shared" ref="H27:I30" si="8">(AR27/1000)</f>
        <v>0</v>
      </c>
      <c r="I27" s="354">
        <f t="shared" si="8"/>
        <v>0</v>
      </c>
      <c r="J27" s="354">
        <f t="shared" si="1"/>
        <v>0</v>
      </c>
    </row>
    <row r="28" spans="1:14" ht="15" hidden="1" customHeight="1" x14ac:dyDescent="0.2">
      <c r="A28" s="256" t="s">
        <v>99</v>
      </c>
      <c r="B28" s="354">
        <v>0</v>
      </c>
      <c r="C28" s="354">
        <f t="shared" si="7"/>
        <v>0</v>
      </c>
      <c r="D28" s="354">
        <v>0</v>
      </c>
      <c r="E28" s="355">
        <v>0</v>
      </c>
      <c r="F28" s="355">
        <v>0</v>
      </c>
      <c r="G28" s="356">
        <f t="shared" si="0"/>
        <v>0</v>
      </c>
      <c r="H28" s="354">
        <f t="shared" si="8"/>
        <v>0</v>
      </c>
      <c r="I28" s="354">
        <f t="shared" si="8"/>
        <v>0</v>
      </c>
      <c r="J28" s="354">
        <f t="shared" si="1"/>
        <v>0</v>
      </c>
    </row>
    <row r="29" spans="1:14" ht="15" hidden="1" customHeight="1" x14ac:dyDescent="0.2">
      <c r="A29" s="256" t="s">
        <v>100</v>
      </c>
      <c r="B29" s="354">
        <v>0</v>
      </c>
      <c r="C29" s="354">
        <f t="shared" si="7"/>
        <v>0</v>
      </c>
      <c r="D29" s="354">
        <v>0</v>
      </c>
      <c r="E29" s="355">
        <v>0</v>
      </c>
      <c r="F29" s="355">
        <v>0</v>
      </c>
      <c r="G29" s="356">
        <f t="shared" si="0"/>
        <v>0</v>
      </c>
      <c r="H29" s="354">
        <f t="shared" si="8"/>
        <v>0</v>
      </c>
      <c r="I29" s="354">
        <f t="shared" si="8"/>
        <v>0</v>
      </c>
      <c r="J29" s="354">
        <f t="shared" si="1"/>
        <v>0</v>
      </c>
    </row>
    <row r="30" spans="1:14" ht="15" hidden="1" customHeight="1" x14ac:dyDescent="0.2">
      <c r="A30" s="260" t="s">
        <v>101</v>
      </c>
      <c r="B30" s="357">
        <v>0</v>
      </c>
      <c r="C30" s="357">
        <f t="shared" si="7"/>
        <v>0</v>
      </c>
      <c r="D30" s="357">
        <v>0</v>
      </c>
      <c r="E30" s="358">
        <v>0</v>
      </c>
      <c r="F30" s="358">
        <v>0</v>
      </c>
      <c r="G30" s="359">
        <f t="shared" si="0"/>
        <v>0</v>
      </c>
      <c r="H30" s="357">
        <f t="shared" si="8"/>
        <v>0</v>
      </c>
      <c r="I30" s="357">
        <f t="shared" si="8"/>
        <v>0</v>
      </c>
      <c r="J30" s="357">
        <f t="shared" si="1"/>
        <v>0</v>
      </c>
    </row>
    <row r="31" spans="1:14" ht="15" customHeight="1" x14ac:dyDescent="0.2">
      <c r="A31" s="100" t="s">
        <v>102</v>
      </c>
      <c r="B31" s="360">
        <f>SUM(B32:B35)</f>
        <v>3.4</v>
      </c>
      <c r="C31" s="360">
        <f>SUM(C32:C35)</f>
        <v>3.6</v>
      </c>
      <c r="D31" s="360">
        <f>IF($B31=0,0,ROUND((C31/$B31-1)*100,1))</f>
        <v>5.9</v>
      </c>
      <c r="E31" s="361">
        <v>2912</v>
      </c>
      <c r="F31" s="361">
        <f>IF(C31=0,0,IF(I31=0,0,ROUND(I31/C31*1000,0)))</f>
        <v>2889</v>
      </c>
      <c r="G31" s="360">
        <f t="shared" si="0"/>
        <v>-0.8</v>
      </c>
      <c r="H31" s="360">
        <f>SUM(H32:H35)</f>
        <v>9.9</v>
      </c>
      <c r="I31" s="360">
        <f>SUM(I32:I35)</f>
        <v>10.4</v>
      </c>
      <c r="J31" s="360">
        <f t="shared" si="1"/>
        <v>5.0999999999999996</v>
      </c>
      <c r="L31" s="353"/>
      <c r="N31" s="346"/>
    </row>
    <row r="32" spans="1:14" ht="15" hidden="1" customHeight="1" x14ac:dyDescent="0.2">
      <c r="A32" s="272" t="s">
        <v>103</v>
      </c>
      <c r="B32" s="154">
        <v>0</v>
      </c>
      <c r="C32" s="154">
        <v>0</v>
      </c>
      <c r="D32" s="154"/>
      <c r="E32" s="362">
        <v>0</v>
      </c>
      <c r="F32" s="362">
        <v>0</v>
      </c>
      <c r="G32" s="363">
        <f t="shared" si="0"/>
        <v>0</v>
      </c>
      <c r="H32" s="154">
        <f t="shared" ref="H32:I34" si="9">(AR32/1000)</f>
        <v>0</v>
      </c>
      <c r="I32" s="154">
        <f t="shared" si="9"/>
        <v>0</v>
      </c>
      <c r="J32" s="154">
        <f t="shared" si="1"/>
        <v>0</v>
      </c>
      <c r="L32" s="353"/>
      <c r="N32" s="346"/>
    </row>
    <row r="33" spans="1:14" ht="15" hidden="1" customHeight="1" x14ac:dyDescent="0.2">
      <c r="A33" s="272" t="s">
        <v>104</v>
      </c>
      <c r="B33" s="154">
        <v>0</v>
      </c>
      <c r="C33" s="154">
        <v>0</v>
      </c>
      <c r="D33" s="154"/>
      <c r="E33" s="362">
        <v>0</v>
      </c>
      <c r="F33" s="362">
        <v>0</v>
      </c>
      <c r="G33" s="363">
        <f t="shared" si="0"/>
        <v>0</v>
      </c>
      <c r="H33" s="154">
        <f t="shared" si="9"/>
        <v>0</v>
      </c>
      <c r="I33" s="154">
        <f t="shared" si="9"/>
        <v>0</v>
      </c>
      <c r="J33" s="154">
        <f t="shared" si="1"/>
        <v>0</v>
      </c>
      <c r="L33" s="353"/>
      <c r="N33" s="346"/>
    </row>
    <row r="34" spans="1:14" ht="15" hidden="1" customHeight="1" x14ac:dyDescent="0.2">
      <c r="A34" s="272" t="s">
        <v>105</v>
      </c>
      <c r="B34" s="154">
        <v>0</v>
      </c>
      <c r="C34" s="154">
        <v>0</v>
      </c>
      <c r="D34" s="154"/>
      <c r="E34" s="362">
        <v>0</v>
      </c>
      <c r="F34" s="362">
        <v>0</v>
      </c>
      <c r="G34" s="363">
        <f t="shared" si="0"/>
        <v>0</v>
      </c>
      <c r="H34" s="154">
        <f t="shared" si="9"/>
        <v>0</v>
      </c>
      <c r="I34" s="154">
        <f t="shared" si="9"/>
        <v>0</v>
      </c>
      <c r="J34" s="154">
        <f t="shared" si="1"/>
        <v>0</v>
      </c>
      <c r="L34" s="353"/>
      <c r="N34" s="346"/>
    </row>
    <row r="35" spans="1:14" ht="15" customHeight="1" x14ac:dyDescent="0.2">
      <c r="A35" s="272" t="s">
        <v>106</v>
      </c>
      <c r="B35" s="154">
        <v>3.4</v>
      </c>
      <c r="C35" s="154">
        <f>ROUND(B35*(1+(D35/100)),1)</f>
        <v>3.6</v>
      </c>
      <c r="D35" s="154">
        <v>5</v>
      </c>
      <c r="E35" s="362">
        <v>2915</v>
      </c>
      <c r="F35" s="362">
        <v>2900</v>
      </c>
      <c r="G35" s="363">
        <f t="shared" si="0"/>
        <v>-0.5</v>
      </c>
      <c r="H35" s="154">
        <f>ROUND(B35*E35/1000,1)</f>
        <v>9.9</v>
      </c>
      <c r="I35" s="154">
        <f>ROUND(C35*F35/1000,1)</f>
        <v>10.4</v>
      </c>
      <c r="J35" s="154">
        <f t="shared" si="1"/>
        <v>5.0999999999999996</v>
      </c>
      <c r="L35" s="353"/>
      <c r="M35" s="353"/>
      <c r="N35" s="346"/>
    </row>
    <row r="36" spans="1:14" ht="15" customHeight="1" x14ac:dyDescent="0.2">
      <c r="A36" s="100" t="s">
        <v>107</v>
      </c>
      <c r="B36" s="360">
        <f>SUM(B37:B39)</f>
        <v>12.2</v>
      </c>
      <c r="C36" s="360">
        <f>SUM(C37:C39)</f>
        <v>12</v>
      </c>
      <c r="D36" s="360">
        <f>IF($B36=0,0,ROUND((C36/$B36-1)*100,1))</f>
        <v>-1.6</v>
      </c>
      <c r="E36" s="361">
        <v>2902</v>
      </c>
      <c r="F36" s="361">
        <f>IF(C36=0,0,IF(I36=0,0,ROUND(I36/C36*1000,0)))</f>
        <v>2550</v>
      </c>
      <c r="G36" s="360">
        <f t="shared" si="0"/>
        <v>-12.1</v>
      </c>
      <c r="H36" s="360">
        <f>SUM(H37:H39)</f>
        <v>35.400000000000006</v>
      </c>
      <c r="I36" s="360">
        <f>SUM(I37:I39)</f>
        <v>30.6</v>
      </c>
      <c r="J36" s="360">
        <f t="shared" si="1"/>
        <v>-13.6</v>
      </c>
      <c r="L36" s="353"/>
      <c r="N36" s="346"/>
    </row>
    <row r="37" spans="1:14" ht="15" customHeight="1" x14ac:dyDescent="0.2">
      <c r="A37" s="364" t="s">
        <v>108</v>
      </c>
      <c r="B37" s="154">
        <v>6.5</v>
      </c>
      <c r="C37" s="154">
        <f t="shared" ref="C37:C39" si="10">ROUND(B37*(1+(D37/100)),1)</f>
        <v>6.3</v>
      </c>
      <c r="D37" s="154">
        <v>-3.1</v>
      </c>
      <c r="E37" s="362">
        <v>2816</v>
      </c>
      <c r="F37" s="362">
        <v>3060</v>
      </c>
      <c r="G37" s="363">
        <f t="shared" si="0"/>
        <v>8.6999999999999993</v>
      </c>
      <c r="H37" s="154">
        <f t="shared" ref="H37:I39" si="11">ROUND(B37*E37/1000,1)</f>
        <v>18.3</v>
      </c>
      <c r="I37" s="154">
        <f t="shared" si="11"/>
        <v>19.3</v>
      </c>
      <c r="J37" s="154">
        <f t="shared" si="1"/>
        <v>5.5</v>
      </c>
      <c r="L37" s="353"/>
      <c r="N37" s="346"/>
    </row>
    <row r="38" spans="1:14" ht="15" hidden="1" customHeight="1" x14ac:dyDescent="0.2">
      <c r="A38" s="272" t="s">
        <v>109</v>
      </c>
      <c r="B38" s="154">
        <v>0</v>
      </c>
      <c r="C38" s="154">
        <f t="shared" si="10"/>
        <v>0</v>
      </c>
      <c r="D38" s="154"/>
      <c r="E38" s="362">
        <v>0</v>
      </c>
      <c r="F38" s="362">
        <v>0</v>
      </c>
      <c r="G38" s="363">
        <f t="shared" si="0"/>
        <v>0</v>
      </c>
      <c r="H38" s="154">
        <f t="shared" si="11"/>
        <v>0</v>
      </c>
      <c r="I38" s="154">
        <f t="shared" si="11"/>
        <v>0</v>
      </c>
      <c r="J38" s="154">
        <f t="shared" si="1"/>
        <v>0</v>
      </c>
      <c r="L38" s="353"/>
      <c r="N38" s="346"/>
    </row>
    <row r="39" spans="1:14" ht="15" customHeight="1" x14ac:dyDescent="0.2">
      <c r="A39" s="364" t="s">
        <v>110</v>
      </c>
      <c r="B39" s="154">
        <v>5.7</v>
      </c>
      <c r="C39" s="154">
        <f t="shared" si="10"/>
        <v>5.7</v>
      </c>
      <c r="D39" s="154">
        <v>0</v>
      </c>
      <c r="E39" s="362">
        <v>3000</v>
      </c>
      <c r="F39" s="362">
        <v>1980</v>
      </c>
      <c r="G39" s="363">
        <f t="shared" si="0"/>
        <v>-34</v>
      </c>
      <c r="H39" s="154">
        <f t="shared" si="11"/>
        <v>17.100000000000001</v>
      </c>
      <c r="I39" s="154">
        <f t="shared" si="11"/>
        <v>11.3</v>
      </c>
      <c r="J39" s="154">
        <f t="shared" si="1"/>
        <v>-33.9</v>
      </c>
      <c r="L39" s="353"/>
      <c r="N39" s="346"/>
    </row>
    <row r="40" spans="1:14" ht="15" hidden="1" customHeight="1" x14ac:dyDescent="0.2">
      <c r="A40" s="54" t="s">
        <v>111</v>
      </c>
      <c r="B40" s="153">
        <v>0</v>
      </c>
      <c r="C40" s="153">
        <v>0</v>
      </c>
      <c r="D40" s="153">
        <f t="shared" ref="D40:D42" si="12">IF($B40=0,0,ROUND((C40/$B40-1)*100,1))</f>
        <v>0</v>
      </c>
      <c r="E40" s="365">
        <v>0</v>
      </c>
      <c r="F40" s="365">
        <f>IF(SUM(A40:B40)&gt;0,SUM(AY40:AZ40)/SUM(A40:B40),0)</f>
        <v>0</v>
      </c>
      <c r="G40" s="153">
        <f t="shared" si="0"/>
        <v>0</v>
      </c>
      <c r="H40" s="153">
        <f>SUM(H8,H16)</f>
        <v>0</v>
      </c>
      <c r="I40" s="153">
        <f>SUM(I8,I16)</f>
        <v>0</v>
      </c>
      <c r="J40" s="153">
        <f t="shared" si="1"/>
        <v>0</v>
      </c>
    </row>
    <row r="41" spans="1:14" ht="15" customHeight="1" x14ac:dyDescent="0.2">
      <c r="A41" s="103" t="s">
        <v>112</v>
      </c>
      <c r="B41" s="366">
        <f>SUM(B26,B31,B36)</f>
        <v>15.6</v>
      </c>
      <c r="C41" s="366">
        <f>SUM(C26,C31,C36)</f>
        <v>15.6</v>
      </c>
      <c r="D41" s="366">
        <f t="shared" si="12"/>
        <v>0</v>
      </c>
      <c r="E41" s="367">
        <v>2904</v>
      </c>
      <c r="F41" s="367">
        <f t="shared" ref="F41:F42" si="13">IF(C41=0,0,IF(I41=0,0,ROUND(I41/C41*1000,0)))</f>
        <v>2628</v>
      </c>
      <c r="G41" s="366">
        <f t="shared" si="0"/>
        <v>-9.5</v>
      </c>
      <c r="H41" s="366">
        <f>SUM(H26,H31,H36)</f>
        <v>45.300000000000004</v>
      </c>
      <c r="I41" s="366">
        <f>SUM(I26,I31,I36)</f>
        <v>41</v>
      </c>
      <c r="J41" s="366">
        <f t="shared" si="1"/>
        <v>-9.5</v>
      </c>
    </row>
    <row r="42" spans="1:14" ht="15" customHeight="1" x14ac:dyDescent="0.2">
      <c r="A42" s="98" t="s">
        <v>58</v>
      </c>
      <c r="B42" s="369">
        <f>SUM(B40:B41)</f>
        <v>15.6</v>
      </c>
      <c r="C42" s="369">
        <f>SUM(C40:C41)</f>
        <v>15.6</v>
      </c>
      <c r="D42" s="369">
        <f t="shared" si="12"/>
        <v>0</v>
      </c>
      <c r="E42" s="370">
        <v>2904</v>
      </c>
      <c r="F42" s="370">
        <f t="shared" si="13"/>
        <v>2628</v>
      </c>
      <c r="G42" s="369">
        <f t="shared" si="0"/>
        <v>-9.5</v>
      </c>
      <c r="H42" s="369">
        <f>SUM(H8,H16,H26,H31,H36)</f>
        <v>45.300000000000004</v>
      </c>
      <c r="I42" s="369">
        <f>SUM(I8,I16,I26,I31,I36)</f>
        <v>41</v>
      </c>
      <c r="J42" s="369">
        <f t="shared" si="1"/>
        <v>-9.5</v>
      </c>
    </row>
    <row r="43" spans="1:14" ht="15.6" customHeight="1" x14ac:dyDescent="0.2">
      <c r="A43" s="135" t="e">
        <f>#REF!</f>
        <v>#REF!</v>
      </c>
    </row>
    <row r="44" spans="1:14" ht="15.6" customHeight="1" x14ac:dyDescent="0.2">
      <c r="A44" s="135" t="e">
        <f>#REF!</f>
        <v>#REF!</v>
      </c>
    </row>
    <row r="45" spans="1:14" ht="15" customHeight="1" x14ac:dyDescent="0.2"/>
    <row r="46" spans="1:14" ht="15" customHeight="1" x14ac:dyDescent="0.2"/>
    <row r="47" spans="1:14" ht="15" customHeight="1" x14ac:dyDescent="0.2">
      <c r="B47" s="66"/>
      <c r="C47" s="66"/>
      <c r="D47" s="66"/>
      <c r="E47" s="66"/>
      <c r="F47" s="66"/>
      <c r="G47" s="66"/>
      <c r="H47" s="66"/>
      <c r="I47" s="66"/>
      <c r="J47" s="66"/>
    </row>
    <row r="48" spans="1:14" ht="15" customHeight="1" x14ac:dyDescent="0.2">
      <c r="B48" s="66"/>
      <c r="C48" s="66"/>
      <c r="D48" s="66"/>
      <c r="E48" s="66"/>
      <c r="F48" s="66"/>
      <c r="G48" s="66"/>
      <c r="H48" s="66"/>
      <c r="I48" s="66"/>
      <c r="J48" s="66"/>
    </row>
    <row r="49" spans="2:10" ht="15" customHeight="1" x14ac:dyDescent="0.2">
      <c r="B49" s="66"/>
      <c r="C49" s="66"/>
      <c r="D49" s="66"/>
      <c r="E49" s="66"/>
      <c r="F49" s="66"/>
      <c r="G49" s="66"/>
      <c r="H49" s="66"/>
      <c r="I49" s="66"/>
      <c r="J49" s="66"/>
    </row>
    <row r="50" spans="2:10" ht="15" customHeight="1" x14ac:dyDescent="0.2">
      <c r="B50" s="66"/>
      <c r="C50" s="66"/>
      <c r="D50" s="66"/>
      <c r="E50" s="66"/>
      <c r="F50" s="66"/>
      <c r="G50" s="66"/>
      <c r="H50" s="66"/>
      <c r="I50" s="66"/>
      <c r="J50" s="66"/>
    </row>
    <row r="51" spans="2:10" ht="15" customHeight="1" x14ac:dyDescent="0.2">
      <c r="B51" s="66"/>
      <c r="C51" s="66"/>
      <c r="D51" s="66"/>
      <c r="E51" s="66"/>
      <c r="F51" s="66"/>
      <c r="G51" s="66"/>
      <c r="H51" s="66"/>
      <c r="I51" s="66"/>
      <c r="J51" s="66"/>
    </row>
    <row r="52" spans="2:10" ht="15" customHeight="1" x14ac:dyDescent="0.2">
      <c r="B52" s="66"/>
      <c r="C52" s="66"/>
      <c r="D52" s="66"/>
      <c r="E52" s="66"/>
      <c r="F52" s="66"/>
      <c r="G52" s="66"/>
      <c r="H52" s="66"/>
      <c r="I52" s="66"/>
      <c r="J52" s="66"/>
    </row>
    <row r="53" spans="2:10" ht="15" customHeight="1" x14ac:dyDescent="0.2"/>
    <row r="54" spans="2:10" ht="15" customHeight="1" x14ac:dyDescent="0.2"/>
    <row r="55" spans="2:10" ht="1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78750000000000009" right="0.78750000000000009" top="0.98402800000000012" bottom="0.98402800000000012" header="0.5" footer="0.5"/>
  <pageSetup paperSize="9" orientation="portrait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4"/>
  <sheetViews>
    <sheetView topLeftCell="A16" workbookViewId="0">
      <selection activeCell="M33" sqref="M33"/>
    </sheetView>
  </sheetViews>
  <sheetFormatPr defaultColWidth="12.42578125" defaultRowHeight="11.1" customHeight="1" x14ac:dyDescent="0.2"/>
  <cols>
    <col min="1" max="1" width="18.28515625" style="378" customWidth="1"/>
    <col min="2" max="2" width="7.140625" style="378" customWidth="1"/>
    <col min="3" max="3" width="7" style="378" bestFit="1" customWidth="1"/>
    <col min="4" max="4" width="9.5703125" style="378" customWidth="1"/>
    <col min="5" max="5" width="10.42578125" style="378" customWidth="1"/>
    <col min="6" max="6" width="10.28515625" style="378" bestFit="1" customWidth="1"/>
    <col min="7" max="7" width="10.7109375" style="378" customWidth="1"/>
    <col min="8" max="8" width="11.28515625" style="378" bestFit="1" customWidth="1"/>
    <col min="9" max="9" width="9.140625" style="378" customWidth="1"/>
    <col min="10" max="10" width="9.28515625" style="378" bestFit="1" customWidth="1"/>
    <col min="11" max="15" width="9.85546875" style="378" customWidth="1"/>
    <col min="16" max="257" width="12.42578125" style="378" customWidth="1"/>
  </cols>
  <sheetData>
    <row r="1" spans="1:11" ht="41.25" customHeight="1" x14ac:dyDescent="0.2">
      <c r="A1" s="745"/>
      <c r="B1" s="745"/>
      <c r="C1" s="745"/>
      <c r="D1" s="745"/>
      <c r="E1" s="745"/>
      <c r="F1" s="745"/>
      <c r="G1" s="745"/>
      <c r="H1" s="745"/>
      <c r="I1" s="745"/>
      <c r="J1" s="745"/>
    </row>
    <row r="2" spans="1:11" ht="14.1" customHeight="1" x14ac:dyDescent="0.2">
      <c r="A2" s="746" t="s">
        <v>58</v>
      </c>
      <c r="B2" s="746"/>
      <c r="C2" s="746"/>
      <c r="D2" s="746"/>
      <c r="E2" s="746"/>
      <c r="F2" s="746"/>
      <c r="G2" s="746"/>
      <c r="H2" s="746"/>
      <c r="I2" s="746"/>
      <c r="J2" s="746"/>
    </row>
    <row r="3" spans="1:11" ht="14.1" customHeight="1" x14ac:dyDescent="0.2">
      <c r="A3" s="746" t="s">
        <v>188</v>
      </c>
      <c r="B3" s="746"/>
      <c r="C3" s="746"/>
      <c r="D3" s="746"/>
      <c r="E3" s="746"/>
      <c r="F3" s="746"/>
      <c r="G3" s="746"/>
      <c r="H3" s="746"/>
      <c r="I3" s="746"/>
      <c r="J3" s="746"/>
    </row>
    <row r="4" spans="1:11" ht="15" customHeight="1" x14ac:dyDescent="0.2">
      <c r="H4" s="747" t="s">
        <v>189</v>
      </c>
      <c r="I4" s="747"/>
      <c r="J4" s="747"/>
    </row>
    <row r="5" spans="1:11" ht="27.75" customHeight="1" x14ac:dyDescent="0.2">
      <c r="A5" s="748" t="s">
        <v>10</v>
      </c>
      <c r="B5" s="749" t="s">
        <v>148</v>
      </c>
      <c r="C5" s="749"/>
      <c r="D5" s="750" t="s">
        <v>190</v>
      </c>
      <c r="E5" s="751" t="s">
        <v>191</v>
      </c>
      <c r="F5" s="750" t="s">
        <v>192</v>
      </c>
      <c r="G5" s="750" t="s">
        <v>193</v>
      </c>
      <c r="H5" s="752" t="s">
        <v>194</v>
      </c>
      <c r="I5" s="753" t="s">
        <v>195</v>
      </c>
      <c r="J5" s="750" t="s">
        <v>196</v>
      </c>
      <c r="K5" s="754"/>
    </row>
    <row r="6" spans="1:11" ht="14.1" customHeight="1" x14ac:dyDescent="0.2">
      <c r="A6" s="755" t="s">
        <v>22</v>
      </c>
      <c r="B6" s="756" t="s">
        <v>175</v>
      </c>
      <c r="C6" s="756"/>
      <c r="D6" s="757">
        <v>712.9</v>
      </c>
      <c r="E6" s="758">
        <v>1289.2</v>
      </c>
      <c r="F6" s="758">
        <v>27</v>
      </c>
      <c r="G6" s="759">
        <v>2029.1</v>
      </c>
      <c r="H6" s="758">
        <v>640</v>
      </c>
      <c r="I6" s="758">
        <v>804</v>
      </c>
      <c r="J6" s="759">
        <v>585.09999999999991</v>
      </c>
    </row>
    <row r="7" spans="1:11" ht="14.1" customHeight="1" x14ac:dyDescent="0.2">
      <c r="A7" s="755"/>
      <c r="B7" s="760" t="s">
        <v>176</v>
      </c>
      <c r="C7" s="760"/>
      <c r="D7" s="757">
        <v>585.1</v>
      </c>
      <c r="E7" s="761">
        <v>1529.5</v>
      </c>
      <c r="F7" s="761">
        <v>33.6</v>
      </c>
      <c r="G7" s="759">
        <v>2148.1999999999998</v>
      </c>
      <c r="H7" s="761">
        <v>685</v>
      </c>
      <c r="I7" s="761">
        <v>834.1</v>
      </c>
      <c r="J7" s="759">
        <v>629.0999999999998</v>
      </c>
    </row>
    <row r="8" spans="1:11" ht="14.1" customHeight="1" x14ac:dyDescent="0.2">
      <c r="A8" s="755"/>
      <c r="B8" s="760" t="s">
        <v>177</v>
      </c>
      <c r="C8" s="760"/>
      <c r="D8" s="762">
        <v>629.1</v>
      </c>
      <c r="E8" s="761">
        <v>2005.8</v>
      </c>
      <c r="F8" s="761">
        <v>30</v>
      </c>
      <c r="G8" s="759">
        <v>2664.9</v>
      </c>
      <c r="H8" s="761">
        <v>670</v>
      </c>
      <c r="I8" s="761">
        <v>974</v>
      </c>
      <c r="J8" s="759">
        <v>1020.9000000000001</v>
      </c>
    </row>
    <row r="9" spans="1:11" ht="14.1" customHeight="1" x14ac:dyDescent="0.2">
      <c r="A9" s="755"/>
      <c r="B9" s="763" t="s">
        <v>178</v>
      </c>
      <c r="C9" s="763"/>
      <c r="D9" s="757">
        <v>1020.9</v>
      </c>
      <c r="E9" s="761">
        <v>2778.8</v>
      </c>
      <c r="F9" s="761">
        <v>1.7</v>
      </c>
      <c r="G9" s="759">
        <v>3801.4</v>
      </c>
      <c r="H9" s="761">
        <v>700</v>
      </c>
      <c r="I9" s="761">
        <v>1613.7</v>
      </c>
      <c r="J9" s="759">
        <v>1487.7</v>
      </c>
    </row>
    <row r="10" spans="1:11" ht="14.1" customHeight="1" x14ac:dyDescent="0.2">
      <c r="A10" s="755"/>
      <c r="B10" s="763" t="s">
        <v>179</v>
      </c>
      <c r="C10" s="763"/>
      <c r="D10" s="757">
        <v>1487.7</v>
      </c>
      <c r="E10" s="764">
        <v>3001.6</v>
      </c>
      <c r="F10" s="761">
        <v>1</v>
      </c>
      <c r="G10" s="759">
        <v>4490.3</v>
      </c>
      <c r="H10" s="761">
        <v>600</v>
      </c>
      <c r="I10" s="761">
        <v>2125.4</v>
      </c>
      <c r="J10" s="759">
        <v>1764.9</v>
      </c>
    </row>
    <row r="11" spans="1:11" ht="14.1" customHeight="1" x14ac:dyDescent="0.2">
      <c r="A11" s="755"/>
      <c r="B11" s="763" t="s">
        <v>149</v>
      </c>
      <c r="C11" s="763"/>
      <c r="D11" s="757">
        <v>1764.9</v>
      </c>
      <c r="E11" s="764">
        <v>2359</v>
      </c>
      <c r="F11" s="761">
        <v>1</v>
      </c>
      <c r="G11" s="759">
        <v>4124.8999999999996</v>
      </c>
      <c r="H11" s="761">
        <v>720</v>
      </c>
      <c r="I11" s="761">
        <v>2016</v>
      </c>
      <c r="J11" s="759">
        <v>1388.8999999999996</v>
      </c>
    </row>
    <row r="12" spans="1:11" ht="14.1" customHeight="1" x14ac:dyDescent="0.2">
      <c r="A12" s="755"/>
      <c r="B12" s="760" t="s">
        <v>150</v>
      </c>
      <c r="C12" s="765">
        <v>44652</v>
      </c>
      <c r="D12" s="757">
        <v>1388.9</v>
      </c>
      <c r="E12" s="764">
        <v>2827.8</v>
      </c>
      <c r="F12" s="761">
        <v>1</v>
      </c>
      <c r="G12" s="759">
        <v>4217.7000000000007</v>
      </c>
      <c r="H12" s="761">
        <v>765</v>
      </c>
      <c r="I12" s="761">
        <v>2050</v>
      </c>
      <c r="J12" s="759">
        <v>1402.7000000000007</v>
      </c>
    </row>
    <row r="13" spans="1:11" ht="15" customHeight="1" x14ac:dyDescent="0.2">
      <c r="A13" s="766"/>
      <c r="B13" s="760"/>
      <c r="C13" s="765">
        <v>44682</v>
      </c>
      <c r="D13" s="757">
        <v>1388.8999999999996</v>
      </c>
      <c r="E13" s="764">
        <v>2820.1000000000004</v>
      </c>
      <c r="F13" s="761">
        <v>1</v>
      </c>
      <c r="G13" s="759">
        <v>4210</v>
      </c>
      <c r="H13" s="761">
        <v>765</v>
      </c>
      <c r="I13" s="761">
        <v>2050</v>
      </c>
      <c r="J13" s="759">
        <v>1395</v>
      </c>
    </row>
    <row r="14" spans="1:11" ht="14.25" customHeight="1" x14ac:dyDescent="0.2">
      <c r="A14" s="767" t="s">
        <v>180</v>
      </c>
      <c r="B14" s="768" t="s">
        <v>175</v>
      </c>
      <c r="C14" s="768"/>
      <c r="D14" s="769">
        <v>2121.9</v>
      </c>
      <c r="E14" s="770">
        <v>10603</v>
      </c>
      <c r="F14" s="770">
        <v>1044.0999999999999</v>
      </c>
      <c r="G14" s="759">
        <v>13769</v>
      </c>
      <c r="H14" s="770">
        <v>11096.6</v>
      </c>
      <c r="I14" s="770">
        <v>935.5</v>
      </c>
      <c r="J14" s="759">
        <v>1736.8999999999996</v>
      </c>
    </row>
    <row r="15" spans="1:11" ht="14.25" customHeight="1" x14ac:dyDescent="0.2">
      <c r="A15" s="767"/>
      <c r="B15" s="768" t="s">
        <v>176</v>
      </c>
      <c r="C15" s="768"/>
      <c r="D15" s="769">
        <v>1736.9</v>
      </c>
      <c r="E15" s="759">
        <v>12327.8</v>
      </c>
      <c r="F15" s="759">
        <v>1141.7</v>
      </c>
      <c r="G15" s="759">
        <v>15206.4</v>
      </c>
      <c r="H15" s="759">
        <v>12215.7</v>
      </c>
      <c r="I15" s="759">
        <v>868.8</v>
      </c>
      <c r="J15" s="759">
        <v>2121.8999999999987</v>
      </c>
    </row>
    <row r="16" spans="1:11" ht="14.25" customHeight="1" x14ac:dyDescent="0.2">
      <c r="A16" s="767"/>
      <c r="B16" s="768" t="s">
        <v>177</v>
      </c>
      <c r="C16" s="768"/>
      <c r="D16" s="771">
        <v>2121.9</v>
      </c>
      <c r="E16" s="759">
        <v>12064.2</v>
      </c>
      <c r="F16" s="759">
        <v>842.7</v>
      </c>
      <c r="G16" s="759">
        <v>15028.800000000001</v>
      </c>
      <c r="H16" s="759">
        <v>10793.7</v>
      </c>
      <c r="I16" s="759">
        <v>1809.3</v>
      </c>
      <c r="J16" s="759">
        <v>2425.8000000000002</v>
      </c>
    </row>
    <row r="17" spans="1:10" ht="14.25" customHeight="1" x14ac:dyDescent="0.2">
      <c r="A17" s="767"/>
      <c r="B17" s="772" t="s">
        <v>178</v>
      </c>
      <c r="C17" s="772"/>
      <c r="D17" s="771">
        <v>2425.8000000000002</v>
      </c>
      <c r="E17" s="759">
        <v>10483.6</v>
      </c>
      <c r="F17" s="759">
        <v>1012.5</v>
      </c>
      <c r="G17" s="759">
        <v>13921.900000000001</v>
      </c>
      <c r="H17" s="759">
        <v>10544.6</v>
      </c>
      <c r="I17" s="759">
        <v>1432.3</v>
      </c>
      <c r="J17" s="759">
        <v>1945.0000000000011</v>
      </c>
    </row>
    <row r="18" spans="1:10" ht="14.25" customHeight="1" x14ac:dyDescent="0.2">
      <c r="A18" s="767"/>
      <c r="B18" s="772" t="s">
        <v>179</v>
      </c>
      <c r="C18" s="772"/>
      <c r="D18" s="771">
        <v>1945</v>
      </c>
      <c r="E18" s="759">
        <v>11183.4</v>
      </c>
      <c r="F18" s="759">
        <v>1280.8</v>
      </c>
      <c r="G18" s="759">
        <v>14409.199999999999</v>
      </c>
      <c r="H18" s="759">
        <v>10708.3</v>
      </c>
      <c r="I18" s="759">
        <v>1813.4</v>
      </c>
      <c r="J18" s="759">
        <v>1887.4999999999995</v>
      </c>
    </row>
    <row r="19" spans="1:10" ht="14.25" customHeight="1" x14ac:dyDescent="0.2">
      <c r="A19" s="767"/>
      <c r="B19" s="772" t="s">
        <v>149</v>
      </c>
      <c r="C19" s="772"/>
      <c r="D19" s="771">
        <v>1887.5</v>
      </c>
      <c r="E19" s="759">
        <v>11766.4</v>
      </c>
      <c r="F19" s="759">
        <v>1004.1</v>
      </c>
      <c r="G19" s="759">
        <v>14658</v>
      </c>
      <c r="H19" s="759">
        <v>11000</v>
      </c>
      <c r="I19" s="759">
        <v>1143.5</v>
      </c>
      <c r="J19" s="759">
        <v>2514.5</v>
      </c>
    </row>
    <row r="20" spans="1:10" ht="14.25" customHeight="1" x14ac:dyDescent="0.2">
      <c r="A20" s="767"/>
      <c r="B20" s="768" t="s">
        <v>150</v>
      </c>
      <c r="C20" s="765">
        <v>44652</v>
      </c>
      <c r="D20" s="771">
        <v>2514.5</v>
      </c>
      <c r="E20" s="759">
        <v>10526</v>
      </c>
      <c r="F20" s="759">
        <v>1000</v>
      </c>
      <c r="G20" s="759">
        <v>14040.5</v>
      </c>
      <c r="H20" s="759">
        <v>10800</v>
      </c>
      <c r="I20" s="759">
        <v>1300</v>
      </c>
      <c r="J20" s="759">
        <v>1940.5</v>
      </c>
    </row>
    <row r="21" spans="1:10" ht="14.1" customHeight="1" x14ac:dyDescent="0.2">
      <c r="A21" s="773"/>
      <c r="B21" s="768"/>
      <c r="C21" s="765">
        <v>44682</v>
      </c>
      <c r="D21" s="771">
        <v>2514.5</v>
      </c>
      <c r="E21" s="759">
        <v>10695.4</v>
      </c>
      <c r="F21" s="759">
        <v>1000</v>
      </c>
      <c r="G21" s="759">
        <v>14209.9</v>
      </c>
      <c r="H21" s="759">
        <v>10800</v>
      </c>
      <c r="I21" s="759">
        <v>1300</v>
      </c>
      <c r="J21" s="759">
        <v>2109.8999999999996</v>
      </c>
    </row>
    <row r="22" spans="1:10" ht="14.25" customHeight="1" x14ac:dyDescent="0.2">
      <c r="A22" s="767" t="s">
        <v>181</v>
      </c>
      <c r="B22" s="768" t="s">
        <v>175</v>
      </c>
      <c r="C22" s="768"/>
      <c r="D22" s="774">
        <v>198.1</v>
      </c>
      <c r="E22" s="770">
        <v>2512.9</v>
      </c>
      <c r="F22" s="770">
        <v>325</v>
      </c>
      <c r="G22" s="759">
        <v>3036</v>
      </c>
      <c r="H22" s="770">
        <v>2800</v>
      </c>
      <c r="I22" s="770">
        <v>50</v>
      </c>
      <c r="J22" s="759">
        <v>186</v>
      </c>
    </row>
    <row r="23" spans="1:10" ht="14.25" customHeight="1" x14ac:dyDescent="0.2">
      <c r="A23" s="767"/>
      <c r="B23" s="768" t="s">
        <v>176</v>
      </c>
      <c r="C23" s="768"/>
      <c r="D23" s="774">
        <v>186</v>
      </c>
      <c r="E23" s="759">
        <v>3399.5</v>
      </c>
      <c r="F23" s="770">
        <v>137.6</v>
      </c>
      <c r="G23" s="759">
        <v>3723.1</v>
      </c>
      <c r="H23" s="770">
        <v>3300</v>
      </c>
      <c r="I23" s="770">
        <v>120.5</v>
      </c>
      <c r="J23" s="759">
        <v>302.59999999999991</v>
      </c>
    </row>
    <row r="24" spans="1:10" ht="14.25" customHeight="1" x14ac:dyDescent="0.2">
      <c r="A24" s="767"/>
      <c r="B24" s="768" t="s">
        <v>177</v>
      </c>
      <c r="C24" s="768"/>
      <c r="D24" s="774">
        <v>302.60000000000002</v>
      </c>
      <c r="E24" s="759">
        <v>3116.1</v>
      </c>
      <c r="F24" s="759">
        <v>81.099999999999994</v>
      </c>
      <c r="G24" s="759">
        <v>3499.7999999999997</v>
      </c>
      <c r="H24" s="759">
        <v>3050</v>
      </c>
      <c r="I24" s="759">
        <v>162.4</v>
      </c>
      <c r="J24" s="759">
        <v>287.39999999999975</v>
      </c>
    </row>
    <row r="25" spans="1:10" ht="14.25" customHeight="1" x14ac:dyDescent="0.2">
      <c r="A25" s="767"/>
      <c r="B25" s="772" t="s">
        <v>178</v>
      </c>
      <c r="C25" s="772"/>
      <c r="D25" s="774">
        <v>287.39999999999998</v>
      </c>
      <c r="E25" s="759">
        <v>3017.7</v>
      </c>
      <c r="F25" s="759">
        <v>149.6</v>
      </c>
      <c r="G25" s="759">
        <v>3454.7</v>
      </c>
      <c r="H25" s="759">
        <v>3050</v>
      </c>
      <c r="I25" s="759">
        <v>164</v>
      </c>
      <c r="J25" s="759">
        <v>240.69999999999982</v>
      </c>
    </row>
    <row r="26" spans="1:10" ht="14.25" customHeight="1" x14ac:dyDescent="0.2">
      <c r="A26" s="767"/>
      <c r="B26" s="772" t="s">
        <v>179</v>
      </c>
      <c r="C26" s="772"/>
      <c r="D26" s="774">
        <v>240.7</v>
      </c>
      <c r="E26" s="759">
        <v>3222.6</v>
      </c>
      <c r="F26" s="759">
        <v>113.6</v>
      </c>
      <c r="G26" s="759">
        <v>3576.8999999999996</v>
      </c>
      <c r="H26" s="759">
        <v>3150</v>
      </c>
      <c r="I26" s="759">
        <v>176.6</v>
      </c>
      <c r="J26" s="759">
        <v>250.29999999999964</v>
      </c>
    </row>
    <row r="27" spans="1:10" ht="14.25" customHeight="1" x14ac:dyDescent="0.2">
      <c r="A27" s="767"/>
      <c r="B27" s="772" t="s">
        <v>149</v>
      </c>
      <c r="C27" s="772"/>
      <c r="D27" s="774">
        <v>250.3</v>
      </c>
      <c r="E27" s="770">
        <v>2876.3</v>
      </c>
      <c r="F27" s="759">
        <v>81.3</v>
      </c>
      <c r="G27" s="759">
        <v>3207.9000000000005</v>
      </c>
      <c r="H27" s="759">
        <v>2850</v>
      </c>
      <c r="I27" s="759">
        <v>240.4</v>
      </c>
      <c r="J27" s="759">
        <v>117.50000000000054</v>
      </c>
    </row>
    <row r="28" spans="1:10" ht="14.25" customHeight="1" x14ac:dyDescent="0.2">
      <c r="A28" s="767"/>
      <c r="B28" s="768" t="s">
        <v>150</v>
      </c>
      <c r="C28" s="765">
        <v>44652</v>
      </c>
      <c r="D28" s="774">
        <v>117.5</v>
      </c>
      <c r="E28" s="770">
        <v>3114.8</v>
      </c>
      <c r="F28" s="759">
        <v>100</v>
      </c>
      <c r="G28" s="759">
        <v>3332.3</v>
      </c>
      <c r="H28" s="759">
        <v>2850</v>
      </c>
      <c r="I28" s="759">
        <v>200</v>
      </c>
      <c r="J28" s="759">
        <v>282.30000000000018</v>
      </c>
    </row>
    <row r="29" spans="1:10" ht="14.1" customHeight="1" x14ac:dyDescent="0.2">
      <c r="A29" s="773"/>
      <c r="B29" s="768"/>
      <c r="C29" s="765">
        <v>44682</v>
      </c>
      <c r="D29" s="774">
        <v>117.50000000000054</v>
      </c>
      <c r="E29" s="770">
        <v>3136.6</v>
      </c>
      <c r="F29" s="759">
        <v>100</v>
      </c>
      <c r="G29" s="759">
        <v>3354.1000000000004</v>
      </c>
      <c r="H29" s="759">
        <v>2850</v>
      </c>
      <c r="I29" s="759">
        <v>200</v>
      </c>
      <c r="J29" s="759">
        <v>304.10000000000036</v>
      </c>
    </row>
    <row r="30" spans="1:10" ht="14.25" customHeight="1" x14ac:dyDescent="0.2">
      <c r="A30" s="775" t="s">
        <v>182</v>
      </c>
      <c r="B30" s="768" t="s">
        <v>175</v>
      </c>
      <c r="C30" s="768"/>
      <c r="D30" s="774">
        <v>10531.056327</v>
      </c>
      <c r="E30" s="759">
        <v>66530.600000000006</v>
      </c>
      <c r="F30" s="759">
        <v>3336.2</v>
      </c>
      <c r="G30" s="759">
        <v>80397.856327000001</v>
      </c>
      <c r="H30" s="759">
        <v>56319.146424999999</v>
      </c>
      <c r="I30" s="759">
        <v>18847.286733000001</v>
      </c>
      <c r="J30" s="759">
        <v>5231.4231690000015</v>
      </c>
    </row>
    <row r="31" spans="1:10" ht="14.25" customHeight="1" x14ac:dyDescent="0.2">
      <c r="A31" s="767"/>
      <c r="B31" s="768" t="s">
        <v>176</v>
      </c>
      <c r="C31" s="768"/>
      <c r="D31" s="774">
        <v>5231.4231689999997</v>
      </c>
      <c r="E31" s="759">
        <v>97842.8</v>
      </c>
      <c r="F31" s="759">
        <v>952.5</v>
      </c>
      <c r="G31" s="759">
        <v>104026.723169</v>
      </c>
      <c r="H31" s="759">
        <v>57337.349542999997</v>
      </c>
      <c r="I31" s="759">
        <v>30813.147127</v>
      </c>
      <c r="J31" s="759">
        <v>15876.226499000008</v>
      </c>
    </row>
    <row r="32" spans="1:10" ht="14.25" customHeight="1" x14ac:dyDescent="0.2">
      <c r="A32" s="767"/>
      <c r="B32" s="768" t="s">
        <v>177</v>
      </c>
      <c r="C32" s="768"/>
      <c r="D32" s="774">
        <v>15876.226499</v>
      </c>
      <c r="E32" s="759">
        <v>80709.5</v>
      </c>
      <c r="F32" s="759">
        <v>900.7</v>
      </c>
      <c r="G32" s="759">
        <v>97486.426498999994</v>
      </c>
      <c r="H32" s="759">
        <v>59162.038324000001</v>
      </c>
      <c r="I32" s="759">
        <v>23742.239474999998</v>
      </c>
      <c r="J32" s="759">
        <v>14582.148699999994</v>
      </c>
    </row>
    <row r="33" spans="1:12" ht="14.25" customHeight="1" x14ac:dyDescent="0.2">
      <c r="A33" s="767"/>
      <c r="B33" s="772" t="s">
        <v>178</v>
      </c>
      <c r="C33" s="772"/>
      <c r="D33" s="774">
        <v>14582.1487</v>
      </c>
      <c r="E33" s="759">
        <v>100042.7</v>
      </c>
      <c r="F33" s="759">
        <v>1596.4</v>
      </c>
      <c r="G33" s="759">
        <v>116221.2487</v>
      </c>
      <c r="H33" s="759">
        <v>64957.801089000001</v>
      </c>
      <c r="I33" s="759">
        <v>41074</v>
      </c>
      <c r="J33" s="759">
        <v>10189.447610999996</v>
      </c>
      <c r="L33" s="776"/>
    </row>
    <row r="34" spans="1:12" ht="14.25" customHeight="1" x14ac:dyDescent="0.2">
      <c r="A34" s="767"/>
      <c r="B34" s="772" t="s">
        <v>179</v>
      </c>
      <c r="C34" s="772"/>
      <c r="D34" s="774">
        <v>10189.447611</v>
      </c>
      <c r="E34" s="759">
        <v>102515</v>
      </c>
      <c r="F34" s="759">
        <v>1453.4</v>
      </c>
      <c r="G34" s="759">
        <v>114157.84761099999</v>
      </c>
      <c r="H34" s="759">
        <v>68662.5</v>
      </c>
      <c r="I34" s="759">
        <v>34892.906833000001</v>
      </c>
      <c r="J34" s="759">
        <v>10602.440777999989</v>
      </c>
    </row>
    <row r="35" spans="1:12" ht="14.25" customHeight="1" x14ac:dyDescent="0.2">
      <c r="A35" s="767"/>
      <c r="B35" s="772" t="s">
        <v>149</v>
      </c>
      <c r="C35" s="772"/>
      <c r="D35" s="774">
        <v>10602.440778</v>
      </c>
      <c r="E35" s="759">
        <v>87096.8</v>
      </c>
      <c r="F35" s="759">
        <v>3090.7151669999998</v>
      </c>
      <c r="G35" s="759">
        <v>100789.95594500001</v>
      </c>
      <c r="H35" s="759">
        <v>72263.838109000004</v>
      </c>
      <c r="I35" s="759">
        <v>20815.735513</v>
      </c>
      <c r="J35" s="759">
        <v>7710.3823230000053</v>
      </c>
    </row>
    <row r="36" spans="1:12" ht="14.25" customHeight="1" x14ac:dyDescent="0.2">
      <c r="A36" s="767"/>
      <c r="B36" s="768" t="s">
        <v>150</v>
      </c>
      <c r="C36" s="765">
        <v>44652</v>
      </c>
      <c r="D36" s="774">
        <v>7710.4</v>
      </c>
      <c r="E36" s="759">
        <v>115602.1</v>
      </c>
      <c r="F36" s="759">
        <v>1700</v>
      </c>
      <c r="G36" s="759">
        <v>125012.5</v>
      </c>
      <c r="H36" s="759">
        <v>77170.899999999994</v>
      </c>
      <c r="I36" s="759">
        <v>37000</v>
      </c>
      <c r="J36" s="759">
        <v>10841.600000000006</v>
      </c>
    </row>
    <row r="37" spans="1:12" ht="14.1" customHeight="1" x14ac:dyDescent="0.2">
      <c r="A37" s="773"/>
      <c r="B37" s="768"/>
      <c r="C37" s="765">
        <v>44682</v>
      </c>
      <c r="D37" s="774">
        <v>7710.3823230000053</v>
      </c>
      <c r="E37" s="759">
        <v>114588.1</v>
      </c>
      <c r="F37" s="759">
        <v>1700</v>
      </c>
      <c r="G37" s="759">
        <v>123998.482323</v>
      </c>
      <c r="H37" s="759">
        <v>77122</v>
      </c>
      <c r="I37" s="759">
        <v>37000</v>
      </c>
      <c r="J37" s="759">
        <v>9876.4823230000038</v>
      </c>
    </row>
    <row r="38" spans="1:12" ht="14.25" customHeight="1" x14ac:dyDescent="0.2">
      <c r="A38" s="777" t="s">
        <v>56</v>
      </c>
      <c r="B38" s="772">
        <v>2015</v>
      </c>
      <c r="C38" s="772"/>
      <c r="D38" s="774">
        <v>1381.4</v>
      </c>
      <c r="E38" s="770">
        <v>5534.9</v>
      </c>
      <c r="F38" s="770">
        <v>5517.6</v>
      </c>
      <c r="G38" s="759">
        <v>12433.9</v>
      </c>
      <c r="H38" s="770">
        <v>10312.700000000001</v>
      </c>
      <c r="I38" s="770">
        <v>1050.5</v>
      </c>
      <c r="J38" s="759">
        <v>1070.6999999999989</v>
      </c>
    </row>
    <row r="39" spans="1:12" ht="14.25" customHeight="1" x14ac:dyDescent="0.2">
      <c r="A39" s="777"/>
      <c r="B39" s="772">
        <v>2016</v>
      </c>
      <c r="C39" s="772"/>
      <c r="D39" s="774">
        <v>1070.6999999999989</v>
      </c>
      <c r="E39" s="770">
        <v>6726.8</v>
      </c>
      <c r="F39" s="770">
        <v>7088.5</v>
      </c>
      <c r="G39" s="759">
        <v>14886</v>
      </c>
      <c r="H39" s="770">
        <v>11470.5</v>
      </c>
      <c r="I39" s="770">
        <v>576.79999999999995</v>
      </c>
      <c r="J39" s="759">
        <v>2838.7</v>
      </c>
    </row>
    <row r="40" spans="1:12" ht="14.25" customHeight="1" x14ac:dyDescent="0.2">
      <c r="A40" s="777"/>
      <c r="B40" s="772">
        <v>2017</v>
      </c>
      <c r="C40" s="772"/>
      <c r="D40" s="774">
        <v>2838.7</v>
      </c>
      <c r="E40" s="770">
        <v>4262.1000000000004</v>
      </c>
      <c r="F40" s="770">
        <v>6387.5</v>
      </c>
      <c r="G40" s="759">
        <v>13488.3</v>
      </c>
      <c r="H40" s="770">
        <v>11244.7</v>
      </c>
      <c r="I40" s="770">
        <v>206.2</v>
      </c>
      <c r="J40" s="759">
        <v>2037.3999999999985</v>
      </c>
    </row>
    <row r="41" spans="1:12" ht="14.25" customHeight="1" x14ac:dyDescent="0.2">
      <c r="A41" s="777"/>
      <c r="B41" s="772">
        <v>2018</v>
      </c>
      <c r="C41" s="772"/>
      <c r="D41" s="774">
        <v>2037.3999999999985</v>
      </c>
      <c r="E41" s="770">
        <v>5427.6</v>
      </c>
      <c r="F41" s="770">
        <v>6738.6</v>
      </c>
      <c r="G41" s="759">
        <v>14203.599999999999</v>
      </c>
      <c r="H41" s="770">
        <v>11360.8</v>
      </c>
      <c r="I41" s="770">
        <v>582.9</v>
      </c>
      <c r="J41" s="759">
        <v>2259.8999999999992</v>
      </c>
    </row>
    <row r="42" spans="1:12" ht="14.25" customHeight="1" x14ac:dyDescent="0.2">
      <c r="A42" s="777"/>
      <c r="B42" s="772">
        <v>2019</v>
      </c>
      <c r="C42" s="772"/>
      <c r="D42" s="774">
        <v>2259.8999999999992</v>
      </c>
      <c r="E42" s="759">
        <v>5154.7</v>
      </c>
      <c r="F42" s="770">
        <v>6676.7</v>
      </c>
      <c r="G42" s="759">
        <v>14091.3</v>
      </c>
      <c r="H42" s="770">
        <v>11960.6</v>
      </c>
      <c r="I42" s="770">
        <v>342.3</v>
      </c>
      <c r="J42" s="759">
        <v>1788.399999999999</v>
      </c>
    </row>
    <row r="43" spans="1:12" ht="14.25" customHeight="1" x14ac:dyDescent="0.2">
      <c r="A43" s="777"/>
      <c r="B43" s="768" t="s">
        <v>183</v>
      </c>
      <c r="C43" s="768"/>
      <c r="D43" s="774">
        <v>1788.399999999999</v>
      </c>
      <c r="E43" s="759">
        <v>6234.6</v>
      </c>
      <c r="F43" s="759">
        <v>6007.8</v>
      </c>
      <c r="G43" s="759">
        <v>14030.8</v>
      </c>
      <c r="H43" s="759">
        <v>11899</v>
      </c>
      <c r="I43" s="759">
        <v>823.1</v>
      </c>
      <c r="J43" s="759">
        <v>1308.6999999999994</v>
      </c>
    </row>
    <row r="44" spans="1:12" ht="14.25" customHeight="1" x14ac:dyDescent="0.2">
      <c r="A44" s="777"/>
      <c r="B44" s="772" t="s">
        <v>184</v>
      </c>
      <c r="C44" s="772"/>
      <c r="D44" s="774">
        <v>1308.6999999999994</v>
      </c>
      <c r="E44" s="759">
        <v>7679.4</v>
      </c>
      <c r="F44" s="759">
        <v>6500</v>
      </c>
      <c r="G44" s="759">
        <v>15488.099999999999</v>
      </c>
      <c r="H44" s="759">
        <v>12149.8</v>
      </c>
      <c r="I44" s="759">
        <v>3000</v>
      </c>
      <c r="J44" s="759">
        <v>338.29999999999927</v>
      </c>
    </row>
    <row r="45" spans="1:12" ht="14.25" customHeight="1" x14ac:dyDescent="0.2">
      <c r="A45" s="777"/>
      <c r="B45" s="772" t="s">
        <v>185</v>
      </c>
      <c r="C45" s="772"/>
      <c r="D45" s="774">
        <v>338.29999999999927</v>
      </c>
      <c r="E45" s="759">
        <v>8130.5700000000006</v>
      </c>
      <c r="F45" s="759">
        <v>6500</v>
      </c>
      <c r="G45" s="759">
        <v>14968.869999999999</v>
      </c>
      <c r="H45" s="759">
        <v>12760.4</v>
      </c>
      <c r="I45" s="759">
        <v>1000</v>
      </c>
      <c r="J45" s="759">
        <v>1208.4699999999993</v>
      </c>
    </row>
    <row r="46" spans="1:12" ht="21.75" customHeight="1" x14ac:dyDescent="0.2">
      <c r="A46" s="379" t="str">
        <f>'[1]Entrada de Dados'!$A$9</f>
        <v>Nota: Estimativa em maio/2022.</v>
      </c>
      <c r="B46" s="379"/>
      <c r="C46" s="379"/>
      <c r="D46" s="380"/>
      <c r="E46" s="379"/>
      <c r="F46" s="379"/>
      <c r="G46" s="379"/>
      <c r="H46" s="379"/>
      <c r="I46" s="379"/>
      <c r="J46" s="380"/>
    </row>
    <row r="47" spans="1:12" ht="14.25" customHeight="1" x14ac:dyDescent="0.2">
      <c r="A47" s="379" t="s">
        <v>186</v>
      </c>
      <c r="B47" s="379"/>
      <c r="C47" s="379"/>
      <c r="D47" s="379"/>
      <c r="E47" s="379"/>
      <c r="F47" s="379"/>
      <c r="G47" s="379"/>
      <c r="H47" s="379"/>
      <c r="I47" s="379"/>
      <c r="J47" s="379"/>
    </row>
    <row r="48" spans="1:12" ht="11.1" customHeight="1" x14ac:dyDescent="0.2">
      <c r="A48" s="379" t="s">
        <v>187</v>
      </c>
      <c r="B48" s="381"/>
      <c r="C48" s="381"/>
      <c r="D48" s="381"/>
      <c r="E48" s="381"/>
      <c r="F48" s="381"/>
      <c r="G48" s="381"/>
      <c r="H48" s="381"/>
      <c r="I48" s="381"/>
      <c r="J48" s="381"/>
    </row>
    <row r="50" spans="4:10" ht="14.25" customHeight="1" x14ac:dyDescent="0.2"/>
    <row r="51" spans="4:10" ht="14.25" customHeight="1" x14ac:dyDescent="0.2">
      <c r="D51" s="382"/>
      <c r="E51" s="383"/>
      <c r="F51" s="384"/>
      <c r="G51" s="382"/>
      <c r="H51" s="384"/>
      <c r="I51" s="384"/>
      <c r="J51" s="384"/>
    </row>
    <row r="52" spans="4:10" ht="14.25" customHeight="1" x14ac:dyDescent="0.2"/>
    <row r="53" spans="4:10" ht="14.25" customHeight="1" x14ac:dyDescent="0.2"/>
    <row r="54" spans="4:10" ht="14.25" customHeight="1" x14ac:dyDescent="0.2"/>
    <row r="55" spans="4:10" ht="14.25" customHeight="1" x14ac:dyDescent="0.2"/>
    <row r="56" spans="4:10" ht="14.25" customHeight="1" x14ac:dyDescent="0.2"/>
    <row r="57" spans="4:10" ht="14.25" customHeight="1" x14ac:dyDescent="0.2"/>
    <row r="58" spans="4:10" ht="14.25" customHeight="1" x14ac:dyDescent="0.2"/>
    <row r="59" spans="4:10" ht="14.25" customHeight="1" x14ac:dyDescent="0.2"/>
    <row r="60" spans="4:10" ht="14.25" customHeight="1" x14ac:dyDescent="0.2"/>
    <row r="61" spans="4:10" ht="14.25" customHeight="1" x14ac:dyDescent="0.2"/>
    <row r="62" spans="4:10" ht="14.25" customHeight="1" x14ac:dyDescent="0.2"/>
    <row r="63" spans="4:10" ht="14.25" customHeight="1" x14ac:dyDescent="0.2"/>
    <row r="64" spans="4:10" ht="14.25" customHeight="1" x14ac:dyDescent="0.2"/>
  </sheetData>
  <mergeCells count="46">
    <mergeCell ref="A38:A45"/>
    <mergeCell ref="B38:C38"/>
    <mergeCell ref="B39:C39"/>
    <mergeCell ref="B40:C40"/>
    <mergeCell ref="B41:C41"/>
    <mergeCell ref="B42:C42"/>
    <mergeCell ref="B43:C43"/>
    <mergeCell ref="B44:C44"/>
    <mergeCell ref="B45:C45"/>
    <mergeCell ref="A30:A37"/>
    <mergeCell ref="B30:C30"/>
    <mergeCell ref="B31:C31"/>
    <mergeCell ref="B32:C32"/>
    <mergeCell ref="B33:C33"/>
    <mergeCell ref="B34:C34"/>
    <mergeCell ref="B35:C35"/>
    <mergeCell ref="B36:B37"/>
    <mergeCell ref="B20:B21"/>
    <mergeCell ref="A22:A29"/>
    <mergeCell ref="B22:C22"/>
    <mergeCell ref="B23:C23"/>
    <mergeCell ref="B24:C24"/>
    <mergeCell ref="B25:C25"/>
    <mergeCell ref="B26:C26"/>
    <mergeCell ref="B27:C27"/>
    <mergeCell ref="B28:B29"/>
    <mergeCell ref="B10:C10"/>
    <mergeCell ref="B11:C11"/>
    <mergeCell ref="B12:B13"/>
    <mergeCell ref="A14:A21"/>
    <mergeCell ref="B14:C14"/>
    <mergeCell ref="B15:C15"/>
    <mergeCell ref="B16:C16"/>
    <mergeCell ref="B17:C17"/>
    <mergeCell ref="B18:C18"/>
    <mergeCell ref="B19:C19"/>
    <mergeCell ref="A1:J1"/>
    <mergeCell ref="A2:J2"/>
    <mergeCell ref="A3:J3"/>
    <mergeCell ref="H4:J4"/>
    <mergeCell ref="B5:C5"/>
    <mergeCell ref="A6:A13"/>
    <mergeCell ref="B6:C6"/>
    <mergeCell ref="B7:C7"/>
    <mergeCell ref="B8:C8"/>
    <mergeCell ref="B9:C9"/>
  </mergeCells>
  <printOptions gridLines="1" gridLinesSet="0"/>
  <pageMargins left="0.59027799999999997" right="0.19652799999999998" top="0" bottom="0" header="0.5" footer="0.5"/>
  <pageSetup paperSize="9" orientation="portrait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9"/>
  <sheetViews>
    <sheetView workbookViewId="0"/>
  </sheetViews>
  <sheetFormatPr defaultColWidth="12.42578125" defaultRowHeight="11.1" customHeight="1" x14ac:dyDescent="0.2"/>
  <cols>
    <col min="1" max="1" width="37" style="378" customWidth="1"/>
    <col min="2" max="2" width="14.5703125" style="378" customWidth="1"/>
    <col min="3" max="3" width="15.7109375" style="378" customWidth="1"/>
    <col min="4" max="4" width="10.42578125" style="378" customWidth="1"/>
    <col min="5" max="5" width="12" style="378" customWidth="1"/>
    <col min="6" max="6" width="12.140625" style="378" customWidth="1"/>
    <col min="7" max="7" width="9.7109375" style="378" customWidth="1"/>
    <col min="8" max="8" width="12.85546875" style="378" customWidth="1"/>
    <col min="9" max="9" width="9.28515625" style="378" customWidth="1"/>
    <col min="10" max="13" width="9.85546875" style="378" customWidth="1"/>
    <col min="14" max="14" width="10.140625" style="378" bestFit="1" customWidth="1"/>
    <col min="15" max="16" width="12.140625" style="378" bestFit="1" customWidth="1"/>
    <col min="17" max="257" width="12.42578125" style="378" customWidth="1"/>
  </cols>
  <sheetData>
    <row r="1" spans="1:3" ht="41.25" customHeight="1" x14ac:dyDescent="0.2">
      <c r="A1" s="385"/>
      <c r="B1" s="385"/>
      <c r="C1" s="385"/>
    </row>
    <row r="2" spans="1:3" ht="14.1" customHeight="1" x14ac:dyDescent="0.2">
      <c r="A2" s="386"/>
      <c r="B2" s="386"/>
      <c r="C2" s="386"/>
    </row>
    <row r="3" spans="1:3" ht="14.1" customHeight="1" x14ac:dyDescent="0.2">
      <c r="A3" s="386"/>
      <c r="B3" s="386"/>
      <c r="C3" s="386"/>
    </row>
    <row r="4" spans="1:3" ht="15" customHeight="1" x14ac:dyDescent="0.2"/>
    <row r="5" spans="1:3" ht="27.75" customHeight="1" x14ac:dyDescent="0.2">
      <c r="A5" s="740" t="s">
        <v>10</v>
      </c>
      <c r="B5" s="742" t="s">
        <v>148</v>
      </c>
      <c r="C5" s="743"/>
    </row>
    <row r="6" spans="1:3" ht="14.1" customHeight="1" x14ac:dyDescent="0.2">
      <c r="A6" s="741"/>
      <c r="B6" s="387" t="s">
        <v>149</v>
      </c>
      <c r="C6" s="387" t="s">
        <v>150</v>
      </c>
    </row>
    <row r="7" spans="1:3" ht="15.75" customHeight="1" x14ac:dyDescent="0.2">
      <c r="A7" s="744" t="s">
        <v>151</v>
      </c>
      <c r="B7" s="744"/>
      <c r="C7" s="744"/>
    </row>
    <row r="8" spans="1:3" ht="15.75" customHeight="1" x14ac:dyDescent="0.2">
      <c r="A8" s="388" t="s">
        <v>152</v>
      </c>
      <c r="B8" s="389">
        <v>4220.7550000000001</v>
      </c>
      <c r="C8" s="390">
        <v>6171.2084740000137</v>
      </c>
    </row>
    <row r="9" spans="1:3" ht="15.75" customHeight="1" x14ac:dyDescent="0.2">
      <c r="A9" s="388" t="s">
        <v>153</v>
      </c>
      <c r="B9" s="389">
        <v>138153</v>
      </c>
      <c r="C9" s="389">
        <v>123829.5</v>
      </c>
    </row>
    <row r="10" spans="1:3" ht="15.75" customHeight="1" x14ac:dyDescent="0.2">
      <c r="A10" s="388" t="s">
        <v>154</v>
      </c>
      <c r="B10" s="389">
        <v>863.70347400000003</v>
      </c>
      <c r="C10" s="390">
        <v>899.99999999999989</v>
      </c>
    </row>
    <row r="11" spans="1:3" ht="15.75" customHeight="1" x14ac:dyDescent="0.2">
      <c r="A11" s="388" t="s">
        <v>155</v>
      </c>
      <c r="B11" s="389">
        <v>3522</v>
      </c>
      <c r="C11" s="389">
        <v>3487.5049731054878</v>
      </c>
    </row>
    <row r="12" spans="1:3" ht="15.75" customHeight="1" x14ac:dyDescent="0.2">
      <c r="A12" s="388" t="s">
        <v>156</v>
      </c>
      <c r="B12" s="389">
        <v>86109.8</v>
      </c>
      <c r="C12" s="390">
        <v>77000</v>
      </c>
    </row>
    <row r="13" spans="1:3" ht="15.75" customHeight="1" x14ac:dyDescent="0.2">
      <c r="A13" s="388" t="s">
        <v>157</v>
      </c>
      <c r="B13" s="389">
        <v>47434.45</v>
      </c>
      <c r="C13" s="389">
        <v>46853</v>
      </c>
    </row>
    <row r="14" spans="1:3" ht="15.75" customHeight="1" x14ac:dyDescent="0.2">
      <c r="A14" s="388" t="s">
        <v>158</v>
      </c>
      <c r="B14" s="390">
        <v>6171.2084740000137</v>
      </c>
      <c r="C14" s="390">
        <v>3560.203500894524</v>
      </c>
    </row>
    <row r="15" spans="1:3" ht="15.75" customHeight="1" x14ac:dyDescent="0.2">
      <c r="A15" s="744" t="s">
        <v>159</v>
      </c>
      <c r="B15" s="744"/>
      <c r="C15" s="744"/>
    </row>
    <row r="16" spans="1:3" ht="15.75" customHeight="1" x14ac:dyDescent="0.2">
      <c r="A16" s="388" t="s">
        <v>160</v>
      </c>
      <c r="B16" s="389">
        <v>1473</v>
      </c>
      <c r="C16" s="390">
        <v>2927.5386402255936</v>
      </c>
    </row>
    <row r="17" spans="1:3" ht="15.75" customHeight="1" x14ac:dyDescent="0.2">
      <c r="A17" s="388" t="s">
        <v>161</v>
      </c>
      <c r="B17" s="389">
        <v>36504.304241225596</v>
      </c>
      <c r="C17" s="389">
        <v>35793.4</v>
      </c>
    </row>
    <row r="18" spans="1:3" ht="15.75" customHeight="1" x14ac:dyDescent="0.2">
      <c r="A18" s="388" t="s">
        <v>162</v>
      </c>
      <c r="B18" s="389">
        <v>4.3602240000000005</v>
      </c>
      <c r="C18" s="389">
        <v>4.9566653333333335</v>
      </c>
    </row>
    <row r="19" spans="1:3" ht="15.75" customHeight="1" x14ac:dyDescent="0.2">
      <c r="A19" s="388" t="s">
        <v>163</v>
      </c>
      <c r="B19" s="389">
        <v>17149.125824999999</v>
      </c>
      <c r="C19" s="390">
        <v>17898.8</v>
      </c>
    </row>
    <row r="20" spans="1:3" ht="15.75" customHeight="1" x14ac:dyDescent="0.2">
      <c r="A20" s="388" t="s">
        <v>164</v>
      </c>
      <c r="B20" s="389">
        <v>17905</v>
      </c>
      <c r="C20" s="390">
        <v>18506.999999999996</v>
      </c>
    </row>
    <row r="21" spans="1:3" ht="15.75" customHeight="1" x14ac:dyDescent="0.2">
      <c r="A21" s="388" t="s">
        <v>165</v>
      </c>
      <c r="B21" s="389">
        <v>2927.5386402255936</v>
      </c>
      <c r="C21" s="389">
        <v>2320.0953055589271</v>
      </c>
    </row>
    <row r="22" spans="1:3" ht="15.75" customHeight="1" x14ac:dyDescent="0.2">
      <c r="A22" s="744" t="s">
        <v>166</v>
      </c>
      <c r="B22" s="744"/>
      <c r="C22" s="744"/>
    </row>
    <row r="23" spans="1:3" ht="15.75" customHeight="1" x14ac:dyDescent="0.2">
      <c r="A23" s="388" t="s">
        <v>167</v>
      </c>
      <c r="B23" s="389">
        <v>415</v>
      </c>
      <c r="C23" s="390">
        <v>124</v>
      </c>
    </row>
    <row r="24" spans="1:3" ht="15.75" customHeight="1" x14ac:dyDescent="0.2">
      <c r="A24" s="388" t="s">
        <v>168</v>
      </c>
      <c r="B24" s="389">
        <v>9568.096714175088</v>
      </c>
      <c r="C24" s="389">
        <v>9468.2267835388502</v>
      </c>
    </row>
    <row r="25" spans="1:3" ht="15.75" customHeight="1" x14ac:dyDescent="0.2">
      <c r="A25" s="388" t="s">
        <v>169</v>
      </c>
      <c r="B25" s="389">
        <v>107.11839499999999</v>
      </c>
      <c r="C25" s="390">
        <v>200</v>
      </c>
    </row>
    <row r="26" spans="1:3" ht="15.75" customHeight="1" x14ac:dyDescent="0.2">
      <c r="A26" s="388" t="s">
        <v>170</v>
      </c>
      <c r="B26" s="389">
        <v>1650.907062</v>
      </c>
      <c r="C26" s="390">
        <v>1683</v>
      </c>
    </row>
    <row r="27" spans="1:3" ht="15.75" customHeight="1" x14ac:dyDescent="0.2">
      <c r="A27" s="388" t="s">
        <v>171</v>
      </c>
      <c r="B27" s="389">
        <v>8315</v>
      </c>
      <c r="C27" s="389">
        <v>7835</v>
      </c>
    </row>
    <row r="28" spans="1:3" ht="15.75" customHeight="1" x14ac:dyDescent="0.2">
      <c r="A28" s="391" t="s">
        <v>172</v>
      </c>
      <c r="B28" s="392">
        <v>124.30804717508727</v>
      </c>
      <c r="C28" s="392">
        <v>274.22678353885021</v>
      </c>
    </row>
    <row r="29" spans="1:3" ht="15" customHeight="1" x14ac:dyDescent="0.2">
      <c r="A29" s="379" t="s">
        <v>6</v>
      </c>
    </row>
    <row r="30" spans="1:3" ht="15" customHeight="1" x14ac:dyDescent="0.2">
      <c r="A30" s="379" t="s">
        <v>173</v>
      </c>
    </row>
    <row r="31" spans="1:3" ht="15" customHeight="1" x14ac:dyDescent="0.2">
      <c r="A31" s="379" t="s">
        <v>174</v>
      </c>
    </row>
    <row r="32" spans="1:3" ht="14.1" customHeight="1" x14ac:dyDescent="0.2"/>
    <row r="33" spans="3:9" ht="14.25" customHeight="1" x14ac:dyDescent="0.2"/>
    <row r="34" spans="3:9" ht="14.25" customHeight="1" x14ac:dyDescent="0.2"/>
    <row r="35" spans="3:9" ht="14.25" customHeight="1" x14ac:dyDescent="0.2"/>
    <row r="36" spans="3:9" ht="14.25" customHeight="1" x14ac:dyDescent="0.2"/>
    <row r="37" spans="3:9" ht="14.25" customHeight="1" x14ac:dyDescent="0.2"/>
    <row r="38" spans="3:9" ht="14.25" customHeight="1" x14ac:dyDescent="0.2"/>
    <row r="39" spans="3:9" ht="14.25" customHeight="1" x14ac:dyDescent="0.2"/>
    <row r="40" spans="3:9" ht="14.25" customHeight="1" x14ac:dyDescent="0.2"/>
    <row r="41" spans="3:9" ht="21.75" customHeight="1" x14ac:dyDescent="0.2">
      <c r="F41" s="379"/>
      <c r="G41" s="379"/>
      <c r="H41" s="379"/>
      <c r="I41" s="380"/>
    </row>
    <row r="42" spans="3:9" ht="14.25" customHeight="1" x14ac:dyDescent="0.2">
      <c r="F42" s="379"/>
      <c r="G42" s="379"/>
      <c r="H42" s="379"/>
      <c r="I42" s="379"/>
    </row>
    <row r="43" spans="3:9" ht="11.1" customHeight="1" x14ac:dyDescent="0.2">
      <c r="F43" s="381"/>
      <c r="G43" s="381"/>
      <c r="H43" s="381"/>
      <c r="I43" s="381"/>
    </row>
    <row r="45" spans="3:9" ht="14.25" customHeight="1" x14ac:dyDescent="0.2"/>
    <row r="46" spans="3:9" ht="14.25" customHeight="1" x14ac:dyDescent="0.2">
      <c r="C46" s="382"/>
      <c r="D46" s="383"/>
      <c r="E46" s="384"/>
      <c r="F46" s="382"/>
      <c r="G46" s="384"/>
      <c r="H46" s="384"/>
      <c r="I46" s="384"/>
    </row>
    <row r="47" spans="3:9" ht="14.25" customHeight="1" x14ac:dyDescent="0.2"/>
    <row r="48" spans="3:9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</sheetData>
  <mergeCells count="5">
    <mergeCell ref="A5:A6"/>
    <mergeCell ref="B5:C5"/>
    <mergeCell ref="A7:C7"/>
    <mergeCell ref="A15:C15"/>
    <mergeCell ref="A22:C22"/>
  </mergeCells>
  <printOptions gridLines="1" gridLinesSet="0"/>
  <pageMargins left="0.51181100000000002" right="0.51181100000000002" top="0.78740199999999982" bottom="0.78740199999999982" header="0.5" footer="0.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3"/>
  <sheetViews>
    <sheetView zoomScale="90" workbookViewId="0">
      <pane xSplit="1" ySplit="7" topLeftCell="B8" activePane="bottomRight" state="frozen"/>
      <selection pane="topRight"/>
      <selection pane="bottomLeft"/>
      <selection pane="bottomRight" sqref="A1:J44"/>
    </sheetView>
  </sheetViews>
  <sheetFormatPr defaultColWidth="11.42578125" defaultRowHeight="20.100000000000001" customHeight="1" x14ac:dyDescent="0.2"/>
  <cols>
    <col min="1" max="1" width="19.140625" style="1" customWidth="1"/>
    <col min="2" max="3" width="11.28515625" style="1" customWidth="1"/>
    <col min="4" max="4" width="7.85546875" style="1" customWidth="1"/>
    <col min="5" max="6" width="11.28515625" style="1" customWidth="1"/>
    <col min="7" max="7" width="7.7109375" style="1" customWidth="1"/>
    <col min="8" max="9" width="11.28515625" style="1" customWidth="1"/>
    <col min="10" max="10" width="7.85546875" style="1" customWidth="1"/>
    <col min="11" max="257" width="11.42578125" style="1" customWidth="1"/>
  </cols>
  <sheetData>
    <row r="1" spans="1:11" ht="39" customHeight="1" x14ac:dyDescent="0.2">
      <c r="A1" s="680"/>
      <c r="B1" s="680"/>
      <c r="C1" s="680"/>
      <c r="D1" s="680"/>
      <c r="E1" s="680"/>
      <c r="F1" s="680"/>
      <c r="G1" s="680"/>
      <c r="H1" s="680"/>
      <c r="I1" s="680"/>
      <c r="J1" s="680"/>
      <c r="K1" s="22"/>
    </row>
    <row r="2" spans="1:11" ht="15.6" customHeight="1" x14ac:dyDescent="0.2">
      <c r="K2" s="75"/>
    </row>
    <row r="3" spans="1:11" ht="15.6" customHeight="1" x14ac:dyDescent="0.2">
      <c r="K3" s="75"/>
    </row>
    <row r="4" spans="1:11" ht="15.6" customHeight="1" x14ac:dyDescent="0.2">
      <c r="K4" s="75"/>
    </row>
    <row r="5" spans="1:11" ht="20.100000000000001" customHeight="1" x14ac:dyDescent="0.2">
      <c r="A5" s="681" t="s">
        <v>65</v>
      </c>
      <c r="B5" s="684" t="s">
        <v>66</v>
      </c>
      <c r="C5" s="684"/>
      <c r="D5" s="684"/>
      <c r="E5" s="685" t="s">
        <v>67</v>
      </c>
      <c r="F5" s="685"/>
      <c r="G5" s="685"/>
      <c r="H5" s="684" t="s">
        <v>68</v>
      </c>
      <c r="I5" s="684"/>
      <c r="J5" s="684"/>
      <c r="K5" s="22"/>
    </row>
    <row r="6" spans="1:11" ht="20.100000000000001" customHeight="1" x14ac:dyDescent="0.2">
      <c r="A6" s="682"/>
      <c r="B6" s="477" t="s">
        <v>2</v>
      </c>
      <c r="C6" s="478" t="s">
        <v>4</v>
      </c>
      <c r="D6" s="478" t="s">
        <v>69</v>
      </c>
      <c r="E6" s="478" t="s">
        <v>2</v>
      </c>
      <c r="F6" s="478" t="s">
        <v>4</v>
      </c>
      <c r="G6" s="478" t="s">
        <v>69</v>
      </c>
      <c r="H6" s="478" t="s">
        <v>2</v>
      </c>
      <c r="I6" s="478" t="s">
        <v>4</v>
      </c>
      <c r="J6" s="479" t="s">
        <v>69</v>
      </c>
      <c r="K6" s="22"/>
    </row>
    <row r="7" spans="1:11" ht="20.100000000000001" customHeight="1" x14ac:dyDescent="0.2">
      <c r="A7" s="683"/>
      <c r="B7" s="480" t="s">
        <v>70</v>
      </c>
      <c r="C7" s="481" t="s">
        <v>71</v>
      </c>
      <c r="D7" s="481" t="s">
        <v>72</v>
      </c>
      <c r="E7" s="481" t="s">
        <v>73</v>
      </c>
      <c r="F7" s="481" t="s">
        <v>74</v>
      </c>
      <c r="G7" s="481" t="s">
        <v>75</v>
      </c>
      <c r="H7" s="481" t="s">
        <v>76</v>
      </c>
      <c r="I7" s="482" t="s">
        <v>77</v>
      </c>
      <c r="J7" s="483" t="s">
        <v>78</v>
      </c>
      <c r="K7" s="484"/>
    </row>
    <row r="8" spans="1:11" ht="15.6" customHeight="1" x14ac:dyDescent="0.2">
      <c r="A8" s="474" t="s">
        <v>79</v>
      </c>
      <c r="B8" s="475">
        <v>15.2</v>
      </c>
      <c r="C8" s="475">
        <v>13.4</v>
      </c>
      <c r="D8" s="475">
        <v>-11.8</v>
      </c>
      <c r="E8" s="476">
        <v>3570.1447368421054</v>
      </c>
      <c r="F8" s="476">
        <v>3862.9253731343279</v>
      </c>
      <c r="G8" s="475">
        <v>8.1999999999999993</v>
      </c>
      <c r="H8" s="475">
        <v>54.3</v>
      </c>
      <c r="I8" s="475">
        <v>51.8</v>
      </c>
      <c r="J8" s="475">
        <v>-4.5999999999999996</v>
      </c>
      <c r="K8" s="22"/>
    </row>
    <row r="9" spans="1:11" ht="15.6" customHeight="1" x14ac:dyDescent="0.2">
      <c r="A9" s="467" t="s">
        <v>80</v>
      </c>
      <c r="B9" s="468">
        <v>0</v>
      </c>
      <c r="C9" s="468">
        <v>0</v>
      </c>
      <c r="D9" s="468">
        <v>0</v>
      </c>
      <c r="E9" s="469">
        <v>0</v>
      </c>
      <c r="F9" s="469">
        <v>0</v>
      </c>
      <c r="G9" s="470">
        <v>0</v>
      </c>
      <c r="H9" s="468">
        <v>0</v>
      </c>
      <c r="I9" s="468">
        <v>0</v>
      </c>
      <c r="J9" s="468">
        <v>0</v>
      </c>
      <c r="K9" s="22"/>
    </row>
    <row r="10" spans="1:11" ht="15.6" customHeight="1" x14ac:dyDescent="0.2">
      <c r="A10" s="467" t="s">
        <v>81</v>
      </c>
      <c r="B10" s="468">
        <v>8.1</v>
      </c>
      <c r="C10" s="468">
        <v>8</v>
      </c>
      <c r="D10" s="468">
        <v>-1.2</v>
      </c>
      <c r="E10" s="469">
        <v>3700</v>
      </c>
      <c r="F10" s="469">
        <v>3900</v>
      </c>
      <c r="G10" s="470">
        <v>5.4</v>
      </c>
      <c r="H10" s="468">
        <v>30</v>
      </c>
      <c r="I10" s="468">
        <v>31.2</v>
      </c>
      <c r="J10" s="468">
        <v>4</v>
      </c>
      <c r="K10" s="22"/>
    </row>
    <row r="11" spans="1:11" ht="15.6" hidden="1" customHeight="1" x14ac:dyDescent="0.2">
      <c r="A11" s="467" t="s">
        <v>82</v>
      </c>
      <c r="B11" s="468">
        <v>0</v>
      </c>
      <c r="C11" s="468">
        <v>0</v>
      </c>
      <c r="D11" s="468">
        <v>0</v>
      </c>
      <c r="E11" s="469">
        <v>0</v>
      </c>
      <c r="F11" s="469">
        <v>0</v>
      </c>
      <c r="G11" s="470">
        <v>0</v>
      </c>
      <c r="H11" s="468">
        <v>0</v>
      </c>
      <c r="I11" s="468">
        <v>0</v>
      </c>
      <c r="J11" s="468">
        <v>0</v>
      </c>
      <c r="K11" s="22"/>
    </row>
    <row r="12" spans="1:11" ht="15.6" hidden="1" customHeight="1" x14ac:dyDescent="0.2">
      <c r="A12" s="467" t="s">
        <v>83</v>
      </c>
      <c r="B12" s="468">
        <v>0</v>
      </c>
      <c r="C12" s="468">
        <v>0</v>
      </c>
      <c r="D12" s="468">
        <v>0</v>
      </c>
      <c r="E12" s="469">
        <v>0</v>
      </c>
      <c r="F12" s="469">
        <v>0</v>
      </c>
      <c r="G12" s="470">
        <v>0</v>
      </c>
      <c r="H12" s="468">
        <v>0</v>
      </c>
      <c r="I12" s="468">
        <v>0</v>
      </c>
      <c r="J12" s="468">
        <v>0</v>
      </c>
      <c r="K12" s="22"/>
    </row>
    <row r="13" spans="1:11" ht="15.6" hidden="1" customHeight="1" x14ac:dyDescent="0.2">
      <c r="A13" s="467" t="s">
        <v>84</v>
      </c>
      <c r="B13" s="468">
        <v>0</v>
      </c>
      <c r="C13" s="468">
        <v>0</v>
      </c>
      <c r="D13" s="468">
        <v>0</v>
      </c>
      <c r="E13" s="469">
        <v>0</v>
      </c>
      <c r="F13" s="469">
        <v>0</v>
      </c>
      <c r="G13" s="470">
        <v>0</v>
      </c>
      <c r="H13" s="468">
        <v>0</v>
      </c>
      <c r="I13" s="468">
        <v>0</v>
      </c>
      <c r="J13" s="468">
        <v>0</v>
      </c>
      <c r="K13" s="22"/>
    </row>
    <row r="14" spans="1:11" ht="15.6" hidden="1" customHeight="1" x14ac:dyDescent="0.2">
      <c r="A14" s="467" t="s">
        <v>85</v>
      </c>
      <c r="B14" s="468">
        <v>0</v>
      </c>
      <c r="C14" s="468">
        <v>0</v>
      </c>
      <c r="D14" s="468">
        <v>0</v>
      </c>
      <c r="E14" s="469">
        <v>0</v>
      </c>
      <c r="F14" s="469">
        <v>0</v>
      </c>
      <c r="G14" s="470">
        <v>0</v>
      </c>
      <c r="H14" s="468">
        <v>0</v>
      </c>
      <c r="I14" s="468">
        <v>0</v>
      </c>
      <c r="J14" s="468">
        <v>0</v>
      </c>
      <c r="K14" s="22"/>
    </row>
    <row r="15" spans="1:11" ht="15.6" customHeight="1" x14ac:dyDescent="0.2">
      <c r="A15" s="467" t="s">
        <v>86</v>
      </c>
      <c r="B15" s="468">
        <v>7.1</v>
      </c>
      <c r="C15" s="468">
        <v>5.4</v>
      </c>
      <c r="D15" s="468">
        <v>-23.9</v>
      </c>
      <c r="E15" s="469">
        <v>3422</v>
      </c>
      <c r="F15" s="469">
        <v>3808</v>
      </c>
      <c r="G15" s="470">
        <v>11.3</v>
      </c>
      <c r="H15" s="468">
        <v>24.3</v>
      </c>
      <c r="I15" s="468">
        <v>20.6</v>
      </c>
      <c r="J15" s="468">
        <v>-15.2</v>
      </c>
      <c r="K15" s="22"/>
    </row>
    <row r="16" spans="1:11" ht="15.6" customHeight="1" x14ac:dyDescent="0.2">
      <c r="A16" s="474" t="s">
        <v>87</v>
      </c>
      <c r="B16" s="475">
        <v>307</v>
      </c>
      <c r="C16" s="475">
        <v>356.59999999999997</v>
      </c>
      <c r="D16" s="475">
        <v>16.2</v>
      </c>
      <c r="E16" s="476">
        <v>4669.7941368078182</v>
      </c>
      <c r="F16" s="476">
        <v>4572.2077958496911</v>
      </c>
      <c r="G16" s="475">
        <v>-2.1</v>
      </c>
      <c r="H16" s="475">
        <v>1433.6999999999998</v>
      </c>
      <c r="I16" s="475">
        <v>1630.4</v>
      </c>
      <c r="J16" s="475">
        <v>13.7</v>
      </c>
      <c r="K16" s="22"/>
    </row>
    <row r="17" spans="1:11" ht="15.6" customHeight="1" x14ac:dyDescent="0.2">
      <c r="A17" s="467" t="s">
        <v>88</v>
      </c>
      <c r="B17" s="468">
        <v>25.6</v>
      </c>
      <c r="C17" s="468">
        <v>27.2</v>
      </c>
      <c r="D17" s="468">
        <v>6.3</v>
      </c>
      <c r="E17" s="469">
        <v>4344</v>
      </c>
      <c r="F17" s="469">
        <v>4349</v>
      </c>
      <c r="G17" s="470">
        <v>0.1</v>
      </c>
      <c r="H17" s="468">
        <v>111.2</v>
      </c>
      <c r="I17" s="468">
        <v>118.3</v>
      </c>
      <c r="J17" s="468">
        <v>6.4</v>
      </c>
      <c r="K17" s="22"/>
    </row>
    <row r="18" spans="1:11" ht="15.6" customHeight="1" x14ac:dyDescent="0.2">
      <c r="A18" s="467" t="s">
        <v>89</v>
      </c>
      <c r="B18" s="468">
        <v>9.6</v>
      </c>
      <c r="C18" s="468">
        <v>15.7</v>
      </c>
      <c r="D18" s="468">
        <v>63.5</v>
      </c>
      <c r="E18" s="469">
        <v>4612</v>
      </c>
      <c r="F18" s="469">
        <v>4367</v>
      </c>
      <c r="G18" s="470">
        <v>-5.3</v>
      </c>
      <c r="H18" s="468">
        <v>44.3</v>
      </c>
      <c r="I18" s="468">
        <v>68.599999999999994</v>
      </c>
      <c r="J18" s="468">
        <v>54.9</v>
      </c>
      <c r="K18" s="22"/>
    </row>
    <row r="19" spans="1:11" ht="15.6" customHeight="1" x14ac:dyDescent="0.2">
      <c r="A19" s="467" t="s">
        <v>90</v>
      </c>
      <c r="B19" s="468">
        <v>2.4</v>
      </c>
      <c r="C19" s="468">
        <v>2.8</v>
      </c>
      <c r="D19" s="468">
        <v>16.7</v>
      </c>
      <c r="E19" s="469">
        <v>2733</v>
      </c>
      <c r="F19" s="469">
        <v>1471</v>
      </c>
      <c r="G19" s="470">
        <v>-46.2</v>
      </c>
      <c r="H19" s="468">
        <v>6.6</v>
      </c>
      <c r="I19" s="468">
        <v>4.0999999999999996</v>
      </c>
      <c r="J19" s="468">
        <v>-37.9</v>
      </c>
      <c r="K19" s="22"/>
    </row>
    <row r="20" spans="1:11" ht="15.6" customHeight="1" x14ac:dyDescent="0.2">
      <c r="A20" s="467" t="s">
        <v>91</v>
      </c>
      <c r="B20" s="468">
        <v>0.3</v>
      </c>
      <c r="C20" s="468">
        <v>0.3</v>
      </c>
      <c r="D20" s="468">
        <v>0</v>
      </c>
      <c r="E20" s="469">
        <v>3813</v>
      </c>
      <c r="F20" s="469">
        <v>3813</v>
      </c>
      <c r="G20" s="470">
        <v>-0.1</v>
      </c>
      <c r="H20" s="468">
        <v>1.1000000000000001</v>
      </c>
      <c r="I20" s="468">
        <v>1.1000000000000001</v>
      </c>
      <c r="J20" s="468">
        <v>0</v>
      </c>
      <c r="K20" s="22"/>
    </row>
    <row r="21" spans="1:11" ht="15.6" customHeight="1" x14ac:dyDescent="0.2">
      <c r="A21" s="467" t="s">
        <v>92</v>
      </c>
      <c r="B21" s="468">
        <v>1.5</v>
      </c>
      <c r="C21" s="468">
        <v>1.9</v>
      </c>
      <c r="D21" s="468">
        <v>28.2</v>
      </c>
      <c r="E21" s="469">
        <v>1105</v>
      </c>
      <c r="F21" s="469">
        <v>2446</v>
      </c>
      <c r="G21" s="470">
        <v>121.4</v>
      </c>
      <c r="H21" s="468">
        <v>1.7</v>
      </c>
      <c r="I21" s="468">
        <v>4.5999999999999996</v>
      </c>
      <c r="J21" s="468">
        <v>170.6</v>
      </c>
      <c r="K21" s="22"/>
    </row>
    <row r="22" spans="1:11" ht="15.6" hidden="1" customHeight="1" x14ac:dyDescent="0.2">
      <c r="A22" s="467" t="s">
        <v>93</v>
      </c>
      <c r="B22" s="468">
        <v>0</v>
      </c>
      <c r="C22" s="468">
        <v>0</v>
      </c>
      <c r="D22" s="468">
        <v>0</v>
      </c>
      <c r="E22" s="469">
        <v>0</v>
      </c>
      <c r="F22" s="469">
        <v>0</v>
      </c>
      <c r="G22" s="470">
        <v>0</v>
      </c>
      <c r="H22" s="468">
        <v>0</v>
      </c>
      <c r="I22" s="468">
        <v>0</v>
      </c>
      <c r="J22" s="468">
        <v>0</v>
      </c>
      <c r="K22" s="22"/>
    </row>
    <row r="23" spans="1:11" ht="15.6" customHeight="1" x14ac:dyDescent="0.2">
      <c r="A23" s="467" t="s">
        <v>94</v>
      </c>
      <c r="B23" s="468">
        <v>1</v>
      </c>
      <c r="C23" s="468">
        <v>1</v>
      </c>
      <c r="D23" s="468">
        <v>0</v>
      </c>
      <c r="E23" s="469">
        <v>2168</v>
      </c>
      <c r="F23" s="469">
        <v>2265</v>
      </c>
      <c r="G23" s="470">
        <v>4.5</v>
      </c>
      <c r="H23" s="468">
        <v>2.2000000000000002</v>
      </c>
      <c r="I23" s="468">
        <v>2.2999999999999998</v>
      </c>
      <c r="J23" s="468">
        <v>4.5</v>
      </c>
      <c r="K23" s="22"/>
    </row>
    <row r="24" spans="1:11" ht="15.6" hidden="1" customHeight="1" x14ac:dyDescent="0.2">
      <c r="A24" s="467" t="s">
        <v>95</v>
      </c>
      <c r="B24" s="468">
        <v>0</v>
      </c>
      <c r="C24" s="468">
        <v>0</v>
      </c>
      <c r="D24" s="468">
        <v>0</v>
      </c>
      <c r="E24" s="469">
        <v>0</v>
      </c>
      <c r="F24" s="469">
        <v>0</v>
      </c>
      <c r="G24" s="470">
        <v>0</v>
      </c>
      <c r="H24" s="468">
        <v>0</v>
      </c>
      <c r="I24" s="468">
        <v>0</v>
      </c>
      <c r="J24" s="468">
        <v>0</v>
      </c>
      <c r="K24" s="22"/>
    </row>
    <row r="25" spans="1:11" ht="15.6" customHeight="1" x14ac:dyDescent="0.2">
      <c r="A25" s="467" t="s">
        <v>96</v>
      </c>
      <c r="B25" s="468">
        <v>266.60000000000002</v>
      </c>
      <c r="C25" s="468">
        <v>307.7</v>
      </c>
      <c r="D25" s="468">
        <v>15.4</v>
      </c>
      <c r="E25" s="469">
        <v>4751</v>
      </c>
      <c r="F25" s="469">
        <v>4652</v>
      </c>
      <c r="G25" s="470">
        <v>-2.1</v>
      </c>
      <c r="H25" s="468">
        <v>1266.5999999999999</v>
      </c>
      <c r="I25" s="468">
        <v>1431.4</v>
      </c>
      <c r="J25" s="468">
        <v>13</v>
      </c>
      <c r="K25" s="22"/>
    </row>
    <row r="26" spans="1:11" ht="15.6" customHeight="1" x14ac:dyDescent="0.2">
      <c r="A26" s="474" t="s">
        <v>97</v>
      </c>
      <c r="B26" s="475">
        <v>1011.0999999999999</v>
      </c>
      <c r="C26" s="475">
        <v>1193.1999999999998</v>
      </c>
      <c r="D26" s="475">
        <v>18</v>
      </c>
      <c r="E26" s="476">
        <v>4124.7640193848283</v>
      </c>
      <c r="F26" s="476">
        <v>4266.9497988602079</v>
      </c>
      <c r="G26" s="475">
        <v>3.4</v>
      </c>
      <c r="H26" s="475">
        <v>4170.5</v>
      </c>
      <c r="I26" s="475">
        <v>5091.3</v>
      </c>
      <c r="J26" s="475">
        <v>22.1</v>
      </c>
      <c r="K26" s="22"/>
    </row>
    <row r="27" spans="1:11" ht="15.6" customHeight="1" x14ac:dyDescent="0.2">
      <c r="A27" s="467" t="s">
        <v>98</v>
      </c>
      <c r="B27" s="468">
        <v>961.3</v>
      </c>
      <c r="C27" s="468">
        <v>1140.0999999999999</v>
      </c>
      <c r="D27" s="468">
        <v>18.600000000000001</v>
      </c>
      <c r="E27" s="469">
        <v>4103</v>
      </c>
      <c r="F27" s="469">
        <v>4247</v>
      </c>
      <c r="G27" s="470">
        <v>3.5</v>
      </c>
      <c r="H27" s="468">
        <v>3944.2</v>
      </c>
      <c r="I27" s="468">
        <v>4842</v>
      </c>
      <c r="J27" s="468">
        <v>22.8</v>
      </c>
      <c r="K27" s="22"/>
    </row>
    <row r="28" spans="1:11" ht="15.6" customHeight="1" x14ac:dyDescent="0.2">
      <c r="A28" s="467" t="s">
        <v>99</v>
      </c>
      <c r="B28" s="468">
        <v>22.5</v>
      </c>
      <c r="C28" s="468">
        <v>25.5</v>
      </c>
      <c r="D28" s="468">
        <v>13.3</v>
      </c>
      <c r="E28" s="469">
        <v>4842</v>
      </c>
      <c r="F28" s="469">
        <v>4714</v>
      </c>
      <c r="G28" s="470">
        <v>-2.6</v>
      </c>
      <c r="H28" s="468">
        <v>108.9</v>
      </c>
      <c r="I28" s="468">
        <v>120.2</v>
      </c>
      <c r="J28" s="468">
        <v>10.4</v>
      </c>
      <c r="K28" s="22"/>
    </row>
    <row r="29" spans="1:11" ht="15.6" customHeight="1" x14ac:dyDescent="0.2">
      <c r="A29" s="467" t="s">
        <v>100</v>
      </c>
      <c r="B29" s="468">
        <v>27.3</v>
      </c>
      <c r="C29" s="468">
        <v>27.6</v>
      </c>
      <c r="D29" s="468">
        <v>1.1000000000000001</v>
      </c>
      <c r="E29" s="469">
        <v>4300</v>
      </c>
      <c r="F29" s="469">
        <v>4678</v>
      </c>
      <c r="G29" s="470">
        <v>8.8000000000000007</v>
      </c>
      <c r="H29" s="468">
        <v>117.4</v>
      </c>
      <c r="I29" s="468">
        <v>129.1</v>
      </c>
      <c r="J29" s="468">
        <v>10</v>
      </c>
      <c r="K29" s="22"/>
    </row>
    <row r="30" spans="1:11" ht="15.6" hidden="1" customHeight="1" x14ac:dyDescent="0.2">
      <c r="A30" s="467" t="s">
        <v>101</v>
      </c>
      <c r="B30" s="468">
        <v>0</v>
      </c>
      <c r="C30" s="468">
        <v>0</v>
      </c>
      <c r="D30" s="468">
        <v>0</v>
      </c>
      <c r="E30" s="469">
        <v>0</v>
      </c>
      <c r="F30" s="469">
        <v>0</v>
      </c>
      <c r="G30" s="470">
        <v>0</v>
      </c>
      <c r="H30" s="468">
        <v>0</v>
      </c>
      <c r="I30" s="468">
        <v>0</v>
      </c>
      <c r="J30" s="468">
        <v>0</v>
      </c>
      <c r="K30" s="22"/>
    </row>
    <row r="31" spans="1:11" ht="15.6" customHeight="1" x14ac:dyDescent="0.2">
      <c r="A31" s="474" t="s">
        <v>102</v>
      </c>
      <c r="B31" s="475">
        <v>36.5</v>
      </c>
      <c r="C31" s="475">
        <v>37.200000000000003</v>
      </c>
      <c r="D31" s="475">
        <v>1.9</v>
      </c>
      <c r="E31" s="476">
        <v>3756.093150684932</v>
      </c>
      <c r="F31" s="476">
        <v>4029.4032258064508</v>
      </c>
      <c r="G31" s="475">
        <v>7.3</v>
      </c>
      <c r="H31" s="475">
        <v>137.1</v>
      </c>
      <c r="I31" s="475">
        <v>149.9</v>
      </c>
      <c r="J31" s="475">
        <v>9.3000000000000007</v>
      </c>
      <c r="K31" s="22"/>
    </row>
    <row r="32" spans="1:11" ht="15.6" customHeight="1" x14ac:dyDescent="0.2">
      <c r="A32" s="467" t="s">
        <v>103</v>
      </c>
      <c r="B32" s="468">
        <v>31.8</v>
      </c>
      <c r="C32" s="468">
        <v>29.1</v>
      </c>
      <c r="D32" s="468">
        <v>-8.5</v>
      </c>
      <c r="E32" s="469">
        <v>3723</v>
      </c>
      <c r="F32" s="469">
        <v>3968</v>
      </c>
      <c r="G32" s="470">
        <v>6.6</v>
      </c>
      <c r="H32" s="468">
        <v>118.4</v>
      </c>
      <c r="I32" s="468">
        <v>115.5</v>
      </c>
      <c r="J32" s="468">
        <v>-2.4</v>
      </c>
      <c r="K32" s="22"/>
    </row>
    <row r="33" spans="1:11" ht="15.6" hidden="1" customHeight="1" x14ac:dyDescent="0.2">
      <c r="A33" s="467" t="s">
        <v>104</v>
      </c>
      <c r="B33" s="468">
        <v>0</v>
      </c>
      <c r="C33" s="468">
        <v>0</v>
      </c>
      <c r="D33" s="468">
        <v>0</v>
      </c>
      <c r="E33" s="469">
        <v>0</v>
      </c>
      <c r="F33" s="469">
        <v>0</v>
      </c>
      <c r="G33" s="470">
        <v>0</v>
      </c>
      <c r="H33" s="468">
        <v>0</v>
      </c>
      <c r="I33" s="468">
        <v>0</v>
      </c>
      <c r="J33" s="468">
        <v>0</v>
      </c>
      <c r="K33" s="22"/>
    </row>
    <row r="34" spans="1:11" ht="15.6" hidden="1" customHeight="1" x14ac:dyDescent="0.2">
      <c r="A34" s="467" t="s">
        <v>105</v>
      </c>
      <c r="B34" s="468">
        <v>0</v>
      </c>
      <c r="C34" s="468">
        <v>0</v>
      </c>
      <c r="D34" s="468">
        <v>0</v>
      </c>
      <c r="E34" s="469">
        <v>0</v>
      </c>
      <c r="F34" s="469">
        <v>0</v>
      </c>
      <c r="G34" s="470">
        <v>0</v>
      </c>
      <c r="H34" s="468">
        <v>0</v>
      </c>
      <c r="I34" s="468">
        <v>0</v>
      </c>
      <c r="J34" s="468">
        <v>0</v>
      </c>
      <c r="K34" s="22"/>
    </row>
    <row r="35" spans="1:11" ht="15.6" customHeight="1" x14ac:dyDescent="0.2">
      <c r="A35" s="467" t="s">
        <v>106</v>
      </c>
      <c r="B35" s="468">
        <v>4.7</v>
      </c>
      <c r="C35" s="468">
        <v>8.1</v>
      </c>
      <c r="D35" s="468">
        <v>71.3</v>
      </c>
      <c r="E35" s="469">
        <v>3980</v>
      </c>
      <c r="F35" s="469">
        <v>4250</v>
      </c>
      <c r="G35" s="470">
        <v>6.8</v>
      </c>
      <c r="H35" s="468">
        <v>18.7</v>
      </c>
      <c r="I35" s="468">
        <v>34.4</v>
      </c>
      <c r="J35" s="468">
        <v>84</v>
      </c>
      <c r="K35" s="22"/>
    </row>
    <row r="36" spans="1:11" ht="15.6" customHeight="1" x14ac:dyDescent="0.2">
      <c r="A36" s="474" t="s">
        <v>107</v>
      </c>
      <c r="B36" s="475">
        <v>0.8</v>
      </c>
      <c r="C36" s="475">
        <v>1.2</v>
      </c>
      <c r="D36" s="475">
        <v>50</v>
      </c>
      <c r="E36" s="476">
        <v>3000</v>
      </c>
      <c r="F36" s="476">
        <v>2700</v>
      </c>
      <c r="G36" s="475">
        <v>-10</v>
      </c>
      <c r="H36" s="475">
        <v>2.4</v>
      </c>
      <c r="I36" s="475">
        <v>3.2</v>
      </c>
      <c r="J36" s="475">
        <v>33.299999999999997</v>
      </c>
      <c r="K36" s="22"/>
    </row>
    <row r="37" spans="1:11" ht="15.6" customHeight="1" x14ac:dyDescent="0.2">
      <c r="A37" s="467" t="s">
        <v>108</v>
      </c>
      <c r="B37" s="468">
        <v>0.8</v>
      </c>
      <c r="C37" s="468">
        <v>1.2</v>
      </c>
      <c r="D37" s="468">
        <v>50</v>
      </c>
      <c r="E37" s="469">
        <v>3000</v>
      </c>
      <c r="F37" s="469">
        <v>2700</v>
      </c>
      <c r="G37" s="470">
        <v>-10</v>
      </c>
      <c r="H37" s="468">
        <v>2.4</v>
      </c>
      <c r="I37" s="468">
        <v>3.2</v>
      </c>
      <c r="J37" s="468">
        <v>33.299999999999997</v>
      </c>
      <c r="K37" s="22"/>
    </row>
    <row r="38" spans="1:11" ht="15.6" hidden="1" customHeight="1" x14ac:dyDescent="0.2">
      <c r="A38" s="467" t="s">
        <v>109</v>
      </c>
      <c r="B38" s="468">
        <v>0</v>
      </c>
      <c r="C38" s="468">
        <v>0</v>
      </c>
      <c r="D38" s="468">
        <v>0</v>
      </c>
      <c r="E38" s="469">
        <v>0</v>
      </c>
      <c r="F38" s="469">
        <v>0</v>
      </c>
      <c r="G38" s="470">
        <v>0</v>
      </c>
      <c r="H38" s="468">
        <v>0</v>
      </c>
      <c r="I38" s="468">
        <v>0</v>
      </c>
      <c r="J38" s="468">
        <v>0</v>
      </c>
      <c r="K38" s="22"/>
    </row>
    <row r="39" spans="1:11" ht="15.6" hidden="1" customHeight="1" x14ac:dyDescent="0.2">
      <c r="A39" s="467" t="s">
        <v>110</v>
      </c>
      <c r="B39" s="468">
        <v>0</v>
      </c>
      <c r="C39" s="468">
        <v>0</v>
      </c>
      <c r="D39" s="468">
        <v>0</v>
      </c>
      <c r="E39" s="469">
        <v>0</v>
      </c>
      <c r="F39" s="469">
        <v>0</v>
      </c>
      <c r="G39" s="470">
        <v>0</v>
      </c>
      <c r="H39" s="468">
        <v>0</v>
      </c>
      <c r="I39" s="468">
        <v>0</v>
      </c>
      <c r="J39" s="468">
        <v>0</v>
      </c>
      <c r="K39" s="22"/>
    </row>
    <row r="40" spans="1:11" ht="15.6" customHeight="1" x14ac:dyDescent="0.2">
      <c r="A40" s="474" t="s">
        <v>111</v>
      </c>
      <c r="B40" s="475">
        <v>322.2</v>
      </c>
      <c r="C40" s="475">
        <v>369.99999999999994</v>
      </c>
      <c r="D40" s="475">
        <v>14.8</v>
      </c>
      <c r="E40" s="476">
        <v>4617.9174425822475</v>
      </c>
      <c r="F40" s="476">
        <v>4546.52027027027</v>
      </c>
      <c r="G40" s="475">
        <v>-1.5</v>
      </c>
      <c r="H40" s="475">
        <v>1487.9999999999998</v>
      </c>
      <c r="I40" s="475">
        <v>1682.2</v>
      </c>
      <c r="J40" s="475">
        <v>13.1</v>
      </c>
      <c r="K40" s="22"/>
    </row>
    <row r="41" spans="1:11" ht="15.6" customHeight="1" x14ac:dyDescent="0.2">
      <c r="A41" s="474" t="s">
        <v>112</v>
      </c>
      <c r="B41" s="475">
        <v>1048.3999999999999</v>
      </c>
      <c r="C41" s="475">
        <v>1231.5999999999999</v>
      </c>
      <c r="D41" s="475">
        <v>17.5</v>
      </c>
      <c r="E41" s="476">
        <v>4111.0704883632206</v>
      </c>
      <c r="F41" s="476">
        <v>4258.2480513153614</v>
      </c>
      <c r="G41" s="475">
        <v>3.6</v>
      </c>
      <c r="H41" s="475">
        <v>4310</v>
      </c>
      <c r="I41" s="475">
        <v>5244.4</v>
      </c>
      <c r="J41" s="475">
        <v>21.7</v>
      </c>
      <c r="K41" s="22"/>
    </row>
    <row r="42" spans="1:11" ht="15.6" customHeight="1" x14ac:dyDescent="0.2">
      <c r="A42" s="471" t="s">
        <v>58</v>
      </c>
      <c r="B42" s="472">
        <v>1370.6</v>
      </c>
      <c r="C42" s="472">
        <v>1601.6</v>
      </c>
      <c r="D42" s="472">
        <v>16.899999999999999</v>
      </c>
      <c r="E42" s="473">
        <v>4230.2198307310673</v>
      </c>
      <c r="F42" s="473">
        <v>4324.8444055944055</v>
      </c>
      <c r="G42" s="472">
        <v>2.2000000000000002</v>
      </c>
      <c r="H42" s="472">
        <v>5798</v>
      </c>
      <c r="I42" s="472">
        <v>6926.5999999999995</v>
      </c>
      <c r="J42" s="472">
        <v>19.5</v>
      </c>
      <c r="K42" s="22"/>
    </row>
    <row r="43" spans="1:11" ht="15.6" customHeight="1" x14ac:dyDescent="0.2">
      <c r="A43" s="17" t="s">
        <v>5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 ht="15.6" customHeight="1" x14ac:dyDescent="0.2">
      <c r="A44" s="17" t="s">
        <v>6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 ht="20.100000000000001" customHeigh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 ht="20.100000000000001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 ht="20.100000000000001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 ht="20.100000000000001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 ht="20.100000000000001" customHeight="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 ht="20.100000000000001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 ht="20.100000000000001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 ht="20.100000000000001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 ht="20.100000000000001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</row>
  </sheetData>
  <mergeCells count="5">
    <mergeCell ref="A1:J1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8"/>
  <sheetViews>
    <sheetView zoomScale="90" workbookViewId="0">
      <pane xSplit="1" ySplit="7" topLeftCell="B8" activePane="bottomRight" state="frozen"/>
      <selection pane="topRight"/>
      <selection pane="bottomLeft"/>
      <selection pane="bottomRight" sqref="A1:J1"/>
    </sheetView>
  </sheetViews>
  <sheetFormatPr defaultColWidth="11.42578125" defaultRowHeight="20.100000000000001" customHeight="1" x14ac:dyDescent="0.2"/>
  <cols>
    <col min="1" max="1" width="27.140625" style="1" customWidth="1"/>
    <col min="2" max="3" width="11.28515625" style="1" customWidth="1"/>
    <col min="4" max="4" width="7.85546875" style="1" customWidth="1"/>
    <col min="5" max="6" width="11.28515625" style="1" customWidth="1"/>
    <col min="7" max="7" width="7.7109375" style="1" customWidth="1"/>
    <col min="8" max="9" width="11.28515625" style="1" customWidth="1"/>
    <col min="10" max="10" width="7.85546875" style="1" customWidth="1"/>
    <col min="11" max="257" width="11.42578125" style="1" customWidth="1"/>
  </cols>
  <sheetData>
    <row r="1" spans="1:11" ht="33.75" customHeight="1" x14ac:dyDescent="0.2">
      <c r="A1" s="686"/>
      <c r="B1" s="686"/>
      <c r="C1" s="686"/>
      <c r="D1" s="686"/>
      <c r="E1" s="686"/>
      <c r="F1" s="686"/>
      <c r="G1" s="686"/>
      <c r="H1" s="686"/>
      <c r="I1" s="686"/>
      <c r="J1" s="686"/>
      <c r="K1" s="22"/>
    </row>
    <row r="2" spans="1:11" ht="15.6" customHeight="1" x14ac:dyDescent="0.2">
      <c r="A2" s="686"/>
      <c r="B2" s="686"/>
      <c r="C2" s="686"/>
      <c r="D2" s="686"/>
      <c r="E2" s="686"/>
      <c r="F2" s="686"/>
      <c r="G2" s="686"/>
      <c r="H2" s="686"/>
      <c r="I2" s="686"/>
      <c r="J2" s="686"/>
      <c r="K2" s="22"/>
    </row>
    <row r="3" spans="1:11" ht="15.6" customHeight="1" x14ac:dyDescent="0.2">
      <c r="A3" s="686"/>
      <c r="B3" s="686"/>
      <c r="C3" s="686"/>
      <c r="D3" s="686"/>
      <c r="E3" s="686"/>
      <c r="F3" s="686"/>
      <c r="G3" s="686"/>
      <c r="H3" s="686"/>
      <c r="I3" s="686"/>
      <c r="J3" s="686"/>
      <c r="K3" s="22"/>
    </row>
    <row r="4" spans="1:11" ht="15.6" customHeight="1" x14ac:dyDescent="0.2">
      <c r="A4" s="686"/>
      <c r="B4" s="686"/>
      <c r="C4" s="686"/>
      <c r="D4" s="686"/>
      <c r="E4" s="686"/>
      <c r="F4" s="686"/>
      <c r="G4" s="686"/>
      <c r="H4" s="686"/>
      <c r="I4" s="686"/>
      <c r="J4" s="686"/>
      <c r="K4" s="22"/>
    </row>
    <row r="5" spans="1:11" ht="20.100000000000001" customHeight="1" x14ac:dyDescent="0.2">
      <c r="A5" s="681" t="s">
        <v>65</v>
      </c>
      <c r="B5" s="684" t="s">
        <v>66</v>
      </c>
      <c r="C5" s="684"/>
      <c r="D5" s="684"/>
      <c r="E5" s="685" t="s">
        <v>67</v>
      </c>
      <c r="F5" s="685"/>
      <c r="G5" s="685"/>
      <c r="H5" s="684" t="s">
        <v>68</v>
      </c>
      <c r="I5" s="684"/>
      <c r="J5" s="684"/>
      <c r="K5" s="22"/>
    </row>
    <row r="6" spans="1:11" ht="20.100000000000001" customHeight="1" x14ac:dyDescent="0.2">
      <c r="A6" s="682"/>
      <c r="B6" s="477" t="s">
        <v>2</v>
      </c>
      <c r="C6" s="478" t="s">
        <v>4</v>
      </c>
      <c r="D6" s="478" t="s">
        <v>69</v>
      </c>
      <c r="E6" s="478" t="s">
        <v>2</v>
      </c>
      <c r="F6" s="478" t="s">
        <v>4</v>
      </c>
      <c r="G6" s="478" t="s">
        <v>69</v>
      </c>
      <c r="H6" s="478" t="s">
        <v>2</v>
      </c>
      <c r="I6" s="478" t="s">
        <v>4</v>
      </c>
      <c r="J6" s="479" t="s">
        <v>69</v>
      </c>
      <c r="K6" s="22"/>
    </row>
    <row r="7" spans="1:11" ht="20.100000000000001" customHeight="1" x14ac:dyDescent="0.2">
      <c r="A7" s="683"/>
      <c r="B7" s="480" t="s">
        <v>70</v>
      </c>
      <c r="C7" s="481" t="s">
        <v>71</v>
      </c>
      <c r="D7" s="482" t="s">
        <v>72</v>
      </c>
      <c r="E7" s="482" t="s">
        <v>73</v>
      </c>
      <c r="F7" s="482" t="s">
        <v>74</v>
      </c>
      <c r="G7" s="483" t="s">
        <v>75</v>
      </c>
      <c r="H7" s="481" t="s">
        <v>76</v>
      </c>
      <c r="I7" s="481" t="s">
        <v>77</v>
      </c>
      <c r="J7" s="481" t="s">
        <v>78</v>
      </c>
      <c r="K7" s="484"/>
    </row>
    <row r="8" spans="1:11" ht="15.6" customHeight="1" x14ac:dyDescent="0.2">
      <c r="A8" s="474" t="s">
        <v>79</v>
      </c>
      <c r="B8" s="475">
        <v>15.2</v>
      </c>
      <c r="C8" s="475">
        <v>13.4</v>
      </c>
      <c r="D8" s="475">
        <v>-11.8</v>
      </c>
      <c r="E8" s="476">
        <v>1388.6236842105266</v>
      </c>
      <c r="F8" s="476">
        <v>1498.6029850746268</v>
      </c>
      <c r="G8" s="475">
        <v>7.9</v>
      </c>
      <c r="H8" s="475">
        <v>21.1</v>
      </c>
      <c r="I8" s="475">
        <v>20.100000000000001</v>
      </c>
      <c r="J8" s="475">
        <v>-4.7</v>
      </c>
      <c r="K8" s="22"/>
    </row>
    <row r="9" spans="1:11" ht="15.6" customHeight="1" x14ac:dyDescent="0.2">
      <c r="A9" s="467" t="s">
        <v>80</v>
      </c>
      <c r="B9" s="468">
        <v>0</v>
      </c>
      <c r="C9" s="468">
        <v>0</v>
      </c>
      <c r="D9" s="468">
        <v>0</v>
      </c>
      <c r="E9" s="469">
        <v>0</v>
      </c>
      <c r="F9" s="469">
        <v>0</v>
      </c>
      <c r="G9" s="470">
        <v>0</v>
      </c>
      <c r="H9" s="468">
        <v>0</v>
      </c>
      <c r="I9" s="468">
        <v>0</v>
      </c>
      <c r="J9" s="468">
        <v>0</v>
      </c>
      <c r="K9" s="22"/>
    </row>
    <row r="10" spans="1:11" ht="15.6" customHeight="1" x14ac:dyDescent="0.2">
      <c r="A10" s="467" t="s">
        <v>81</v>
      </c>
      <c r="B10" s="468">
        <v>8.1</v>
      </c>
      <c r="C10" s="468">
        <v>8</v>
      </c>
      <c r="D10" s="468">
        <v>-1.2</v>
      </c>
      <c r="E10" s="469">
        <v>1406</v>
      </c>
      <c r="F10" s="469">
        <v>1482</v>
      </c>
      <c r="G10" s="470">
        <v>5.4</v>
      </c>
      <c r="H10" s="468">
        <v>11.4</v>
      </c>
      <c r="I10" s="468">
        <v>11.9</v>
      </c>
      <c r="J10" s="468">
        <v>4.4000000000000004</v>
      </c>
      <c r="K10" s="22"/>
    </row>
    <row r="11" spans="1:11" ht="15.6" hidden="1" customHeight="1" x14ac:dyDescent="0.2">
      <c r="A11" s="467" t="s">
        <v>82</v>
      </c>
      <c r="B11" s="468">
        <v>0</v>
      </c>
      <c r="C11" s="468">
        <v>0</v>
      </c>
      <c r="D11" s="468">
        <v>0</v>
      </c>
      <c r="E11" s="469">
        <v>0</v>
      </c>
      <c r="F11" s="469">
        <v>0</v>
      </c>
      <c r="G11" s="470">
        <v>0</v>
      </c>
      <c r="H11" s="468">
        <v>0</v>
      </c>
      <c r="I11" s="468">
        <v>0</v>
      </c>
      <c r="J11" s="468">
        <v>0</v>
      </c>
      <c r="K11" s="22"/>
    </row>
    <row r="12" spans="1:11" ht="15.6" hidden="1" customHeight="1" x14ac:dyDescent="0.2">
      <c r="A12" s="467" t="s">
        <v>83</v>
      </c>
      <c r="B12" s="468">
        <v>0</v>
      </c>
      <c r="C12" s="468">
        <v>0</v>
      </c>
      <c r="D12" s="468">
        <v>0</v>
      </c>
      <c r="E12" s="469">
        <v>0</v>
      </c>
      <c r="F12" s="469">
        <v>0</v>
      </c>
      <c r="G12" s="470">
        <v>0</v>
      </c>
      <c r="H12" s="468">
        <v>0</v>
      </c>
      <c r="I12" s="468">
        <v>0</v>
      </c>
      <c r="J12" s="468">
        <v>0</v>
      </c>
      <c r="K12" s="22"/>
    </row>
    <row r="13" spans="1:11" ht="15.6" hidden="1" customHeight="1" x14ac:dyDescent="0.2">
      <c r="A13" s="467" t="s">
        <v>84</v>
      </c>
      <c r="B13" s="468">
        <v>0</v>
      </c>
      <c r="C13" s="468">
        <v>0</v>
      </c>
      <c r="D13" s="468">
        <v>0</v>
      </c>
      <c r="E13" s="469">
        <v>0</v>
      </c>
      <c r="F13" s="469">
        <v>0</v>
      </c>
      <c r="G13" s="470">
        <v>0</v>
      </c>
      <c r="H13" s="468">
        <v>0</v>
      </c>
      <c r="I13" s="468">
        <v>0</v>
      </c>
      <c r="J13" s="468">
        <v>0</v>
      </c>
      <c r="K13" s="22"/>
    </row>
    <row r="14" spans="1:11" ht="15.6" hidden="1" customHeight="1" x14ac:dyDescent="0.2">
      <c r="A14" s="467" t="s">
        <v>85</v>
      </c>
      <c r="B14" s="468">
        <v>0</v>
      </c>
      <c r="C14" s="468">
        <v>0</v>
      </c>
      <c r="D14" s="468">
        <v>0</v>
      </c>
      <c r="E14" s="469">
        <v>0</v>
      </c>
      <c r="F14" s="469">
        <v>0</v>
      </c>
      <c r="G14" s="470">
        <v>0</v>
      </c>
      <c r="H14" s="468">
        <v>0</v>
      </c>
      <c r="I14" s="468">
        <v>0</v>
      </c>
      <c r="J14" s="468">
        <v>0</v>
      </c>
      <c r="K14" s="22"/>
    </row>
    <row r="15" spans="1:11" ht="15.6" customHeight="1" x14ac:dyDescent="0.2">
      <c r="A15" s="467" t="s">
        <v>86</v>
      </c>
      <c r="B15" s="468">
        <v>7.1</v>
      </c>
      <c r="C15" s="468">
        <v>5.4</v>
      </c>
      <c r="D15" s="468">
        <v>-23.9</v>
      </c>
      <c r="E15" s="469">
        <v>1368.8</v>
      </c>
      <c r="F15" s="469">
        <v>1523.2</v>
      </c>
      <c r="G15" s="470">
        <v>11.3</v>
      </c>
      <c r="H15" s="468">
        <v>9.6999999999999993</v>
      </c>
      <c r="I15" s="468">
        <v>8.1999999999999993</v>
      </c>
      <c r="J15" s="468">
        <v>-15.5</v>
      </c>
      <c r="K15" s="22"/>
    </row>
    <row r="16" spans="1:11" ht="15.6" customHeight="1" x14ac:dyDescent="0.2">
      <c r="A16" s="474" t="s">
        <v>87</v>
      </c>
      <c r="B16" s="475">
        <v>307</v>
      </c>
      <c r="C16" s="475">
        <v>356.59999999999997</v>
      </c>
      <c r="D16" s="475">
        <v>16.2</v>
      </c>
      <c r="E16" s="476">
        <v>1870.5323713355049</v>
      </c>
      <c r="F16" s="476">
        <v>1833.1705860908585</v>
      </c>
      <c r="G16" s="475">
        <v>-2</v>
      </c>
      <c r="H16" s="475">
        <v>574.20000000000005</v>
      </c>
      <c r="I16" s="475">
        <v>653.70000000000005</v>
      </c>
      <c r="J16" s="475">
        <v>13.8</v>
      </c>
      <c r="K16" s="22"/>
    </row>
    <row r="17" spans="1:11" ht="15.6" customHeight="1" x14ac:dyDescent="0.2">
      <c r="A17" s="467" t="s">
        <v>88</v>
      </c>
      <c r="B17" s="468">
        <v>25.6</v>
      </c>
      <c r="C17" s="468">
        <v>27.2</v>
      </c>
      <c r="D17" s="468">
        <v>6.3</v>
      </c>
      <c r="E17" s="469">
        <v>1737.6</v>
      </c>
      <c r="F17" s="469">
        <v>1739.6000000000001</v>
      </c>
      <c r="G17" s="470">
        <v>0.1</v>
      </c>
      <c r="H17" s="468">
        <v>44.5</v>
      </c>
      <c r="I17" s="468">
        <v>47.3</v>
      </c>
      <c r="J17" s="468">
        <v>6.3</v>
      </c>
      <c r="K17" s="22"/>
    </row>
    <row r="18" spans="1:11" ht="15.6" customHeight="1" x14ac:dyDescent="0.2">
      <c r="A18" s="467" t="s">
        <v>89</v>
      </c>
      <c r="B18" s="468">
        <v>9.6</v>
      </c>
      <c r="C18" s="468">
        <v>15.7</v>
      </c>
      <c r="D18" s="468">
        <v>63.5</v>
      </c>
      <c r="E18" s="469">
        <v>1983.16</v>
      </c>
      <c r="F18" s="469">
        <v>1877.81</v>
      </c>
      <c r="G18" s="470">
        <v>-5.3</v>
      </c>
      <c r="H18" s="468">
        <v>19</v>
      </c>
      <c r="I18" s="468">
        <v>29.5</v>
      </c>
      <c r="J18" s="468">
        <v>55.3</v>
      </c>
      <c r="K18" s="22"/>
    </row>
    <row r="19" spans="1:11" ht="15.6" customHeight="1" x14ac:dyDescent="0.2">
      <c r="A19" s="467" t="s">
        <v>90</v>
      </c>
      <c r="B19" s="468">
        <v>2.4</v>
      </c>
      <c r="C19" s="468">
        <v>2.8</v>
      </c>
      <c r="D19" s="468">
        <v>16.7</v>
      </c>
      <c r="E19" s="469">
        <v>956.55</v>
      </c>
      <c r="F19" s="469">
        <v>514.85</v>
      </c>
      <c r="G19" s="470">
        <v>-46.2</v>
      </c>
      <c r="H19" s="468">
        <v>2.2999999999999998</v>
      </c>
      <c r="I19" s="468">
        <v>1.4</v>
      </c>
      <c r="J19" s="468">
        <v>-39.1</v>
      </c>
      <c r="K19" s="22"/>
    </row>
    <row r="20" spans="1:11" ht="15.6" customHeight="1" x14ac:dyDescent="0.2">
      <c r="A20" s="467" t="s">
        <v>91</v>
      </c>
      <c r="B20" s="468">
        <v>0.3</v>
      </c>
      <c r="C20" s="468">
        <v>0.3</v>
      </c>
      <c r="D20" s="468">
        <v>0</v>
      </c>
      <c r="E20" s="469">
        <v>1448.9399999999998</v>
      </c>
      <c r="F20" s="469">
        <v>1447.8</v>
      </c>
      <c r="G20" s="470">
        <v>-0.1</v>
      </c>
      <c r="H20" s="468">
        <v>0.4</v>
      </c>
      <c r="I20" s="468">
        <v>0.4</v>
      </c>
      <c r="J20" s="468">
        <v>0</v>
      </c>
      <c r="K20" s="22"/>
    </row>
    <row r="21" spans="1:11" ht="15.6" customHeight="1" x14ac:dyDescent="0.2">
      <c r="A21" s="467" t="s">
        <v>92</v>
      </c>
      <c r="B21" s="468">
        <v>1.5</v>
      </c>
      <c r="C21" s="468">
        <v>1.9</v>
      </c>
      <c r="D21" s="468">
        <v>28.2</v>
      </c>
      <c r="E21" s="469">
        <v>397.8</v>
      </c>
      <c r="F21" s="469">
        <v>880.56</v>
      </c>
      <c r="G21" s="470">
        <v>121.4</v>
      </c>
      <c r="H21" s="468">
        <v>0.6</v>
      </c>
      <c r="I21" s="468">
        <v>1.7</v>
      </c>
      <c r="J21" s="468">
        <v>183.3</v>
      </c>
      <c r="K21" s="22"/>
    </row>
    <row r="22" spans="1:11" ht="15.6" hidden="1" customHeight="1" x14ac:dyDescent="0.2">
      <c r="A22" s="467" t="s">
        <v>93</v>
      </c>
      <c r="B22" s="468">
        <v>0</v>
      </c>
      <c r="C22" s="468">
        <v>0</v>
      </c>
      <c r="D22" s="468">
        <v>0</v>
      </c>
      <c r="E22" s="469">
        <v>0</v>
      </c>
      <c r="F22" s="469">
        <v>0</v>
      </c>
      <c r="G22" s="470">
        <v>0</v>
      </c>
      <c r="H22" s="468">
        <v>0</v>
      </c>
      <c r="I22" s="468">
        <v>0</v>
      </c>
      <c r="J22" s="468">
        <v>0</v>
      </c>
      <c r="K22" s="22"/>
    </row>
    <row r="23" spans="1:11" ht="15.6" customHeight="1" x14ac:dyDescent="0.2">
      <c r="A23" s="467" t="s">
        <v>94</v>
      </c>
      <c r="B23" s="468">
        <v>1</v>
      </c>
      <c r="C23" s="468">
        <v>1</v>
      </c>
      <c r="D23" s="468">
        <v>0</v>
      </c>
      <c r="E23" s="469">
        <v>759</v>
      </c>
      <c r="F23" s="469">
        <v>793</v>
      </c>
      <c r="G23" s="470">
        <v>4.5</v>
      </c>
      <c r="H23" s="468">
        <v>0.8</v>
      </c>
      <c r="I23" s="468">
        <v>0.8</v>
      </c>
      <c r="J23" s="468">
        <v>0</v>
      </c>
      <c r="K23" s="22"/>
    </row>
    <row r="24" spans="1:11" ht="15.6" hidden="1" customHeight="1" x14ac:dyDescent="0.2">
      <c r="A24" s="467" t="s">
        <v>95</v>
      </c>
      <c r="B24" s="468">
        <v>0</v>
      </c>
      <c r="C24" s="468">
        <v>0</v>
      </c>
      <c r="D24" s="468">
        <v>0</v>
      </c>
      <c r="E24" s="469">
        <v>0</v>
      </c>
      <c r="F24" s="469">
        <v>0</v>
      </c>
      <c r="G24" s="470">
        <v>0</v>
      </c>
      <c r="H24" s="468">
        <v>0</v>
      </c>
      <c r="I24" s="468">
        <v>0</v>
      </c>
      <c r="J24" s="468">
        <v>0</v>
      </c>
      <c r="K24" s="22"/>
    </row>
    <row r="25" spans="1:11" ht="15.6" customHeight="1" x14ac:dyDescent="0.2">
      <c r="A25" s="467" t="s">
        <v>96</v>
      </c>
      <c r="B25" s="468">
        <v>266.60000000000002</v>
      </c>
      <c r="C25" s="468">
        <v>307.7</v>
      </c>
      <c r="D25" s="468">
        <v>15.4</v>
      </c>
      <c r="E25" s="469">
        <v>1900</v>
      </c>
      <c r="F25" s="469">
        <v>1861</v>
      </c>
      <c r="G25" s="470">
        <v>-2.1</v>
      </c>
      <c r="H25" s="468">
        <v>506.6</v>
      </c>
      <c r="I25" s="468">
        <v>572.6</v>
      </c>
      <c r="J25" s="468">
        <v>13</v>
      </c>
      <c r="K25" s="22"/>
    </row>
    <row r="26" spans="1:11" ht="15.6" customHeight="1" x14ac:dyDescent="0.2">
      <c r="A26" s="474" t="s">
        <v>97</v>
      </c>
      <c r="B26" s="475">
        <v>1011.0999999999999</v>
      </c>
      <c r="C26" s="475">
        <v>1193.1999999999998</v>
      </c>
      <c r="D26" s="475">
        <v>18</v>
      </c>
      <c r="E26" s="476">
        <v>1689.2956275343686</v>
      </c>
      <c r="F26" s="476">
        <v>1747.7181027489107</v>
      </c>
      <c r="G26" s="475">
        <v>3.5</v>
      </c>
      <c r="H26" s="475">
        <v>1708.1</v>
      </c>
      <c r="I26" s="475">
        <v>2085.4</v>
      </c>
      <c r="J26" s="475">
        <v>22.1</v>
      </c>
      <c r="K26" s="22"/>
    </row>
    <row r="27" spans="1:11" ht="15.6" customHeight="1" x14ac:dyDescent="0.2">
      <c r="A27" s="467" t="s">
        <v>98</v>
      </c>
      <c r="B27" s="468">
        <v>961.3</v>
      </c>
      <c r="C27" s="468">
        <v>1140.0999999999999</v>
      </c>
      <c r="D27" s="468">
        <v>18.600000000000001</v>
      </c>
      <c r="E27" s="469">
        <v>1682.23</v>
      </c>
      <c r="F27" s="469">
        <v>1741.2699999999998</v>
      </c>
      <c r="G27" s="470">
        <v>3.5</v>
      </c>
      <c r="H27" s="468">
        <v>1617.1</v>
      </c>
      <c r="I27" s="468">
        <v>1985.2</v>
      </c>
      <c r="J27" s="468">
        <v>22.8</v>
      </c>
      <c r="K27" s="22"/>
    </row>
    <row r="28" spans="1:11" ht="15.6" customHeight="1" x14ac:dyDescent="0.2">
      <c r="A28" s="467" t="s">
        <v>99</v>
      </c>
      <c r="B28" s="468">
        <v>22.5</v>
      </c>
      <c r="C28" s="468">
        <v>25.5</v>
      </c>
      <c r="D28" s="468">
        <v>13.3</v>
      </c>
      <c r="E28" s="469">
        <v>1985.2199999999998</v>
      </c>
      <c r="F28" s="469">
        <v>1932.74</v>
      </c>
      <c r="G28" s="470">
        <v>-2.6</v>
      </c>
      <c r="H28" s="468">
        <v>44.7</v>
      </c>
      <c r="I28" s="468">
        <v>49.3</v>
      </c>
      <c r="J28" s="468">
        <v>10.3</v>
      </c>
      <c r="K28" s="22"/>
    </row>
    <row r="29" spans="1:11" ht="15.6" customHeight="1" x14ac:dyDescent="0.2">
      <c r="A29" s="467" t="s">
        <v>100</v>
      </c>
      <c r="B29" s="468">
        <v>27.3</v>
      </c>
      <c r="C29" s="468">
        <v>27.6</v>
      </c>
      <c r="D29" s="468">
        <v>1.1000000000000001</v>
      </c>
      <c r="E29" s="469">
        <v>1694.2</v>
      </c>
      <c r="F29" s="469">
        <v>1843.1320000000001</v>
      </c>
      <c r="G29" s="470">
        <v>8.8000000000000007</v>
      </c>
      <c r="H29" s="468">
        <v>46.3</v>
      </c>
      <c r="I29" s="468">
        <v>50.9</v>
      </c>
      <c r="J29" s="468">
        <v>9.9</v>
      </c>
      <c r="K29" s="22"/>
    </row>
    <row r="30" spans="1:11" ht="15.6" hidden="1" customHeight="1" x14ac:dyDescent="0.2">
      <c r="A30" s="467" t="s">
        <v>101</v>
      </c>
      <c r="B30" s="468">
        <v>0</v>
      </c>
      <c r="C30" s="468">
        <v>0</v>
      </c>
      <c r="D30" s="468">
        <v>0</v>
      </c>
      <c r="E30" s="469">
        <v>0</v>
      </c>
      <c r="F30" s="469">
        <v>0</v>
      </c>
      <c r="G30" s="470">
        <v>0</v>
      </c>
      <c r="H30" s="468">
        <v>0</v>
      </c>
      <c r="I30" s="468">
        <v>0</v>
      </c>
      <c r="J30" s="468">
        <v>0</v>
      </c>
      <c r="K30" s="22"/>
    </row>
    <row r="31" spans="1:11" ht="15.6" customHeight="1" x14ac:dyDescent="0.2">
      <c r="A31" s="474" t="s">
        <v>102</v>
      </c>
      <c r="B31" s="475">
        <v>36.5</v>
      </c>
      <c r="C31" s="475">
        <v>37.200000000000003</v>
      </c>
      <c r="D31" s="475">
        <v>1.9</v>
      </c>
      <c r="E31" s="476">
        <v>1497.3123287671231</v>
      </c>
      <c r="F31" s="476">
        <v>1602.507258064516</v>
      </c>
      <c r="G31" s="475">
        <v>7</v>
      </c>
      <c r="H31" s="475">
        <v>54.699999999999996</v>
      </c>
      <c r="I31" s="475">
        <v>59.6</v>
      </c>
      <c r="J31" s="475">
        <v>9</v>
      </c>
      <c r="K31" s="22"/>
    </row>
    <row r="32" spans="1:11" ht="17.25" customHeight="1" x14ac:dyDescent="0.2">
      <c r="A32" s="467" t="s">
        <v>103</v>
      </c>
      <c r="B32" s="468">
        <v>31.8</v>
      </c>
      <c r="C32" s="468">
        <v>29.1</v>
      </c>
      <c r="D32" s="468">
        <v>-8.5</v>
      </c>
      <c r="E32" s="469">
        <v>1489.1999999999998</v>
      </c>
      <c r="F32" s="469">
        <v>1587.1999999999998</v>
      </c>
      <c r="G32" s="470">
        <v>6.6</v>
      </c>
      <c r="H32" s="468">
        <v>47.4</v>
      </c>
      <c r="I32" s="468">
        <v>46.2</v>
      </c>
      <c r="J32" s="468">
        <v>-2.5</v>
      </c>
      <c r="K32" s="22"/>
    </row>
    <row r="33" spans="1:11" ht="15.6" hidden="1" customHeight="1" x14ac:dyDescent="0.2">
      <c r="A33" s="467" t="s">
        <v>104</v>
      </c>
      <c r="B33" s="468">
        <v>0</v>
      </c>
      <c r="C33" s="468">
        <v>0</v>
      </c>
      <c r="D33" s="468">
        <v>0</v>
      </c>
      <c r="E33" s="469">
        <v>0</v>
      </c>
      <c r="F33" s="469">
        <v>0</v>
      </c>
      <c r="G33" s="470">
        <v>0</v>
      </c>
      <c r="H33" s="468">
        <v>0</v>
      </c>
      <c r="I33" s="468">
        <v>0</v>
      </c>
      <c r="J33" s="468">
        <v>0</v>
      </c>
      <c r="K33" s="22"/>
    </row>
    <row r="34" spans="1:11" ht="15.6" hidden="1" customHeight="1" x14ac:dyDescent="0.2">
      <c r="A34" s="467" t="s">
        <v>105</v>
      </c>
      <c r="B34" s="468">
        <v>0</v>
      </c>
      <c r="C34" s="468">
        <v>0</v>
      </c>
      <c r="D34" s="468">
        <v>0</v>
      </c>
      <c r="E34" s="469">
        <v>0</v>
      </c>
      <c r="F34" s="469">
        <v>0</v>
      </c>
      <c r="G34" s="470">
        <v>0</v>
      </c>
      <c r="H34" s="468">
        <v>0</v>
      </c>
      <c r="I34" s="468">
        <v>0</v>
      </c>
      <c r="J34" s="468">
        <v>0</v>
      </c>
      <c r="K34" s="22"/>
    </row>
    <row r="35" spans="1:11" ht="15.6" customHeight="1" x14ac:dyDescent="0.2">
      <c r="A35" s="467" t="s">
        <v>106</v>
      </c>
      <c r="B35" s="468">
        <v>4.7</v>
      </c>
      <c r="C35" s="468">
        <v>8.1</v>
      </c>
      <c r="D35" s="468">
        <v>71.3</v>
      </c>
      <c r="E35" s="469">
        <v>1552.2</v>
      </c>
      <c r="F35" s="469">
        <v>1657.5</v>
      </c>
      <c r="G35" s="470">
        <v>6.8</v>
      </c>
      <c r="H35" s="468">
        <v>7.3</v>
      </c>
      <c r="I35" s="468">
        <v>13.4</v>
      </c>
      <c r="J35" s="468">
        <v>83.6</v>
      </c>
      <c r="K35" s="22"/>
    </row>
    <row r="36" spans="1:11" ht="15.6" customHeight="1" x14ac:dyDescent="0.2">
      <c r="A36" s="474" t="s">
        <v>107</v>
      </c>
      <c r="B36" s="475">
        <v>0.8</v>
      </c>
      <c r="C36" s="475">
        <v>1.2</v>
      </c>
      <c r="D36" s="475">
        <v>50</v>
      </c>
      <c r="E36" s="476">
        <v>1170</v>
      </c>
      <c r="F36" s="476">
        <v>1053</v>
      </c>
      <c r="G36" s="475">
        <v>-10</v>
      </c>
      <c r="H36" s="475">
        <v>0.9</v>
      </c>
      <c r="I36" s="475">
        <v>1.3</v>
      </c>
      <c r="J36" s="475">
        <v>44.4</v>
      </c>
      <c r="K36" s="22"/>
    </row>
    <row r="37" spans="1:11" ht="15.6" customHeight="1" x14ac:dyDescent="0.2">
      <c r="A37" s="467" t="s">
        <v>108</v>
      </c>
      <c r="B37" s="468">
        <v>0.8</v>
      </c>
      <c r="C37" s="468">
        <v>1.2</v>
      </c>
      <c r="D37" s="468">
        <v>50</v>
      </c>
      <c r="E37" s="469">
        <v>1170</v>
      </c>
      <c r="F37" s="469">
        <v>1053</v>
      </c>
      <c r="G37" s="470">
        <v>-10</v>
      </c>
      <c r="H37" s="468">
        <v>0.9</v>
      </c>
      <c r="I37" s="468">
        <v>1.3</v>
      </c>
      <c r="J37" s="468">
        <v>44.4</v>
      </c>
      <c r="K37" s="22"/>
    </row>
    <row r="38" spans="1:11" ht="15.6" hidden="1" customHeight="1" x14ac:dyDescent="0.2">
      <c r="A38" s="467" t="s">
        <v>109</v>
      </c>
      <c r="B38" s="468">
        <v>0</v>
      </c>
      <c r="C38" s="468">
        <v>0</v>
      </c>
      <c r="D38" s="468">
        <v>0</v>
      </c>
      <c r="E38" s="469">
        <v>0</v>
      </c>
      <c r="F38" s="469">
        <v>0</v>
      </c>
      <c r="G38" s="470">
        <v>0</v>
      </c>
      <c r="H38" s="468">
        <v>0</v>
      </c>
      <c r="I38" s="468">
        <v>0</v>
      </c>
      <c r="J38" s="468">
        <v>0</v>
      </c>
      <c r="K38" s="22"/>
    </row>
    <row r="39" spans="1:11" ht="15.6" hidden="1" customHeight="1" x14ac:dyDescent="0.2">
      <c r="A39" s="467" t="s">
        <v>110</v>
      </c>
      <c r="B39" s="468">
        <v>0</v>
      </c>
      <c r="C39" s="468">
        <v>0</v>
      </c>
      <c r="D39" s="468">
        <v>0</v>
      </c>
      <c r="E39" s="469">
        <v>0</v>
      </c>
      <c r="F39" s="469">
        <v>0</v>
      </c>
      <c r="G39" s="470">
        <v>0</v>
      </c>
      <c r="H39" s="468">
        <v>0</v>
      </c>
      <c r="I39" s="468">
        <v>0</v>
      </c>
      <c r="J39" s="468">
        <v>0</v>
      </c>
      <c r="K39" s="22"/>
    </row>
    <row r="40" spans="1:11" ht="15.6" customHeight="1" x14ac:dyDescent="0.2">
      <c r="A40" s="474" t="s">
        <v>111</v>
      </c>
      <c r="B40" s="475">
        <v>322.2</v>
      </c>
      <c r="C40" s="475">
        <v>369.99999999999994</v>
      </c>
      <c r="D40" s="475">
        <v>14.8</v>
      </c>
      <c r="E40" s="476">
        <v>1847.7980074487893</v>
      </c>
      <c r="F40" s="476">
        <v>1821.0538135135141</v>
      </c>
      <c r="G40" s="475">
        <v>-1.4</v>
      </c>
      <c r="H40" s="475">
        <v>595.30000000000007</v>
      </c>
      <c r="I40" s="475">
        <v>673.80000000000007</v>
      </c>
      <c r="J40" s="475">
        <v>13.2</v>
      </c>
      <c r="K40" s="22"/>
    </row>
    <row r="41" spans="1:11" ht="15.6" customHeight="1" x14ac:dyDescent="0.2">
      <c r="A41" s="474" t="s">
        <v>112</v>
      </c>
      <c r="B41" s="475">
        <v>1048.3999999999999</v>
      </c>
      <c r="C41" s="475">
        <v>1231.5999999999999</v>
      </c>
      <c r="D41" s="475">
        <v>17.5</v>
      </c>
      <c r="E41" s="476">
        <v>1682.2154797787105</v>
      </c>
      <c r="F41" s="476">
        <v>1742.6551722962001</v>
      </c>
      <c r="G41" s="475">
        <v>3.6</v>
      </c>
      <c r="H41" s="475">
        <v>1763.7</v>
      </c>
      <c r="I41" s="475">
        <v>2146.3000000000002</v>
      </c>
      <c r="J41" s="475">
        <v>21.7</v>
      </c>
      <c r="K41" s="22"/>
    </row>
    <row r="42" spans="1:11" ht="15.6" customHeight="1" x14ac:dyDescent="0.2">
      <c r="A42" s="471" t="s">
        <v>58</v>
      </c>
      <c r="B42" s="472">
        <v>1370.6</v>
      </c>
      <c r="C42" s="472">
        <v>1601.6</v>
      </c>
      <c r="D42" s="472">
        <v>16.899999999999999</v>
      </c>
      <c r="E42" s="473">
        <v>1721.1405420983508</v>
      </c>
      <c r="F42" s="473">
        <v>1760.7667465034967</v>
      </c>
      <c r="G42" s="472">
        <v>2.2999999999999998</v>
      </c>
      <c r="H42" s="472">
        <v>2359</v>
      </c>
      <c r="I42" s="472">
        <v>2820.1000000000004</v>
      </c>
      <c r="J42" s="472">
        <v>19.5</v>
      </c>
      <c r="K42" s="22"/>
    </row>
    <row r="43" spans="1:11" ht="15.6" customHeight="1" x14ac:dyDescent="0.2">
      <c r="A43" s="17" t="s">
        <v>5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 ht="15.6" customHeight="1" x14ac:dyDescent="0.2">
      <c r="A44" s="17" t="s">
        <v>6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 ht="20.100000000000001" customHeigh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 ht="20.100000000000001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 ht="20.100000000000001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 ht="20.100000000000001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 ht="20.100000000000001" customHeight="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 ht="20.100000000000001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 ht="20.100000000000001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 ht="20.100000000000001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 ht="20.100000000000001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 ht="20.100000000000001" customHeight="1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 ht="20.100000000000001" customHeight="1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 ht="20.100000000000001" customHeight="1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 ht="20.100000000000001" customHeight="1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 ht="20.100000000000001" customHeight="1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48"/>
  <sheetViews>
    <sheetView zoomScale="90" workbookViewId="0">
      <pane xSplit="1" ySplit="8" topLeftCell="B9" activePane="bottomRight" state="frozen"/>
      <selection activeCell="C7" sqref="C7:C8"/>
      <selection pane="topRight"/>
      <selection pane="bottomLeft"/>
      <selection pane="bottomRight" activeCell="B9" sqref="B9"/>
    </sheetView>
  </sheetViews>
  <sheetFormatPr defaultColWidth="11.42578125" defaultRowHeight="20.100000000000001" customHeight="1" x14ac:dyDescent="0.2"/>
  <cols>
    <col min="1" max="1" width="18.7109375" style="1" customWidth="1"/>
    <col min="2" max="7" width="11.28515625" style="1" customWidth="1"/>
    <col min="8" max="12" width="11.42578125" style="1" customWidth="1"/>
    <col min="13" max="13" width="10" style="1" customWidth="1"/>
    <col min="14" max="14" width="8.7109375" style="1" customWidth="1"/>
    <col min="15" max="15" width="16.85546875" style="1" customWidth="1"/>
    <col min="16" max="22" width="11.42578125" style="1" customWidth="1"/>
    <col min="23" max="23" width="11.28515625" style="1" customWidth="1"/>
    <col min="24" max="24" width="6.85546875" style="1" customWidth="1"/>
    <col min="25" max="25" width="11.140625" style="1" customWidth="1"/>
    <col min="26" max="26" width="7.85546875" style="1" customWidth="1"/>
    <col min="27" max="27" width="17.28515625" style="1" customWidth="1"/>
    <col min="28" max="33" width="11.42578125" style="1" customWidth="1"/>
    <col min="34" max="34" width="11.28515625" style="1" customWidth="1"/>
    <col min="35" max="35" width="11.140625" style="1" customWidth="1"/>
    <col min="36" max="36" width="6.85546875" style="1" customWidth="1"/>
    <col min="37" max="257" width="11.42578125" style="1" customWidth="1"/>
  </cols>
  <sheetData>
    <row r="1" spans="1:40" ht="36.75" customHeight="1" x14ac:dyDescent="0.2">
      <c r="A1" s="680"/>
      <c r="B1" s="680"/>
      <c r="C1" s="680"/>
      <c r="D1" s="680"/>
      <c r="E1" s="680"/>
      <c r="F1" s="680"/>
      <c r="G1" s="680"/>
      <c r="H1" s="680"/>
      <c r="I1" s="680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5.6" customHeight="1" x14ac:dyDescent="0.2">
      <c r="A2" s="680" t="s">
        <v>60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75"/>
      <c r="O2" s="680" t="s">
        <v>60</v>
      </c>
      <c r="P2" s="680"/>
      <c r="Q2" s="680"/>
      <c r="R2" s="680"/>
      <c r="S2" s="680"/>
      <c r="T2" s="680"/>
      <c r="U2" s="680"/>
      <c r="V2" s="680"/>
      <c r="W2" s="680"/>
      <c r="X2" s="680"/>
      <c r="Y2" s="680"/>
      <c r="Z2" s="75"/>
      <c r="AA2" s="680" t="s">
        <v>60</v>
      </c>
      <c r="AB2" s="680"/>
      <c r="AC2" s="680"/>
      <c r="AD2" s="680"/>
      <c r="AE2" s="680"/>
      <c r="AF2" s="680"/>
      <c r="AG2" s="680"/>
      <c r="AH2" s="680"/>
      <c r="AI2" s="680"/>
      <c r="AJ2" s="680"/>
      <c r="AK2" s="680"/>
      <c r="AL2" s="680"/>
      <c r="AM2" s="680"/>
      <c r="AN2" s="22"/>
    </row>
    <row r="3" spans="1:40" ht="15.6" customHeight="1" x14ac:dyDescent="0.2">
      <c r="A3" s="680" t="s">
        <v>122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75"/>
      <c r="O3" s="680" t="s">
        <v>123</v>
      </c>
      <c r="P3" s="680"/>
      <c r="Q3" s="680"/>
      <c r="R3" s="680"/>
      <c r="S3" s="680"/>
      <c r="T3" s="680"/>
      <c r="U3" s="680"/>
      <c r="V3" s="680"/>
      <c r="W3" s="680"/>
      <c r="X3" s="680"/>
      <c r="Y3" s="680"/>
      <c r="Z3" s="75"/>
      <c r="AA3" s="680" t="s">
        <v>124</v>
      </c>
      <c r="AB3" s="680"/>
      <c r="AC3" s="680"/>
      <c r="AD3" s="680"/>
      <c r="AE3" s="680"/>
      <c r="AF3" s="680"/>
      <c r="AG3" s="680"/>
      <c r="AH3" s="680"/>
      <c r="AI3" s="680"/>
      <c r="AJ3" s="680"/>
      <c r="AK3" s="680"/>
      <c r="AL3" s="680"/>
      <c r="AM3" s="680"/>
      <c r="AN3" s="22"/>
    </row>
    <row r="4" spans="1:40" ht="15.6" customHeight="1" x14ac:dyDescent="0.2">
      <c r="A4" s="680" t="s">
        <v>125</v>
      </c>
      <c r="B4" s="680"/>
      <c r="C4" s="680"/>
      <c r="D4" s="680"/>
      <c r="E4" s="680"/>
      <c r="F4" s="680"/>
      <c r="G4" s="680"/>
      <c r="H4" s="680"/>
      <c r="I4" s="680"/>
      <c r="J4" s="680"/>
      <c r="K4" s="680"/>
      <c r="L4" s="680"/>
      <c r="M4" s="680"/>
      <c r="N4" s="75"/>
      <c r="O4" s="680" t="s">
        <v>125</v>
      </c>
      <c r="P4" s="680"/>
      <c r="Q4" s="680"/>
      <c r="R4" s="680"/>
      <c r="S4" s="680"/>
      <c r="T4" s="680"/>
      <c r="U4" s="680"/>
      <c r="V4" s="680"/>
      <c r="W4" s="680"/>
      <c r="X4" s="680"/>
      <c r="Y4" s="680"/>
      <c r="Z4" s="75"/>
      <c r="AA4" s="680" t="s">
        <v>125</v>
      </c>
      <c r="AB4" s="680"/>
      <c r="AC4" s="680"/>
      <c r="AD4" s="680"/>
      <c r="AE4" s="680"/>
      <c r="AF4" s="680"/>
      <c r="AG4" s="680"/>
      <c r="AH4" s="680"/>
      <c r="AI4" s="680"/>
      <c r="AJ4" s="680"/>
      <c r="AK4" s="680"/>
      <c r="AL4" s="680"/>
      <c r="AM4" s="680"/>
      <c r="AN4" s="22"/>
    </row>
    <row r="5" spans="1:40" ht="19.5" customHeight="1" x14ac:dyDescent="0.2">
      <c r="A5" s="681" t="s">
        <v>65</v>
      </c>
      <c r="B5" s="687" t="s">
        <v>126</v>
      </c>
      <c r="C5" s="687"/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82"/>
      <c r="O5" s="681" t="s">
        <v>65</v>
      </c>
      <c r="P5" s="687" t="s">
        <v>67</v>
      </c>
      <c r="Q5" s="687"/>
      <c r="R5" s="687"/>
      <c r="S5" s="687"/>
      <c r="T5" s="687"/>
      <c r="U5" s="687"/>
      <c r="V5" s="687"/>
      <c r="W5" s="687"/>
      <c r="X5" s="687"/>
      <c r="Y5" s="687"/>
      <c r="Z5" s="82"/>
      <c r="AA5" s="681" t="s">
        <v>65</v>
      </c>
      <c r="AB5" s="687" t="s">
        <v>127</v>
      </c>
      <c r="AC5" s="687"/>
      <c r="AD5" s="687"/>
      <c r="AE5" s="687"/>
      <c r="AF5" s="687"/>
      <c r="AG5" s="687"/>
      <c r="AH5" s="687"/>
      <c r="AI5" s="687"/>
      <c r="AJ5" s="687"/>
      <c r="AK5" s="687"/>
      <c r="AL5" s="687"/>
      <c r="AM5" s="687"/>
      <c r="AN5" s="22"/>
    </row>
    <row r="6" spans="1:40" ht="20.100000000000001" customHeight="1" x14ac:dyDescent="0.2">
      <c r="A6" s="681"/>
      <c r="B6" s="76" t="s">
        <v>128</v>
      </c>
      <c r="C6" s="76" t="s">
        <v>129</v>
      </c>
      <c r="D6" s="76" t="s">
        <v>130</v>
      </c>
      <c r="E6" s="76" t="s">
        <v>131</v>
      </c>
      <c r="F6" s="76" t="s">
        <v>132</v>
      </c>
      <c r="G6" s="76" t="s">
        <v>133</v>
      </c>
      <c r="H6" s="681" t="s">
        <v>134</v>
      </c>
      <c r="I6" s="681"/>
      <c r="J6" s="681" t="s">
        <v>69</v>
      </c>
      <c r="K6" s="681"/>
      <c r="L6" s="681"/>
      <c r="M6" s="681"/>
      <c r="N6" s="39"/>
      <c r="O6" s="681"/>
      <c r="P6" s="76" t="s">
        <v>128</v>
      </c>
      <c r="Q6" s="76" t="s">
        <v>129</v>
      </c>
      <c r="R6" s="76" t="s">
        <v>130</v>
      </c>
      <c r="S6" s="76" t="s">
        <v>131</v>
      </c>
      <c r="T6" s="76" t="s">
        <v>132</v>
      </c>
      <c r="U6" s="76" t="s">
        <v>133</v>
      </c>
      <c r="V6" s="681" t="s">
        <v>134</v>
      </c>
      <c r="W6" s="681"/>
      <c r="X6" s="681" t="s">
        <v>69</v>
      </c>
      <c r="Y6" s="681"/>
      <c r="Z6" s="39"/>
      <c r="AA6" s="681"/>
      <c r="AB6" s="76" t="s">
        <v>128</v>
      </c>
      <c r="AC6" s="76" t="s">
        <v>129</v>
      </c>
      <c r="AD6" s="76" t="s">
        <v>130</v>
      </c>
      <c r="AE6" s="76" t="s">
        <v>131</v>
      </c>
      <c r="AF6" s="76" t="s">
        <v>132</v>
      </c>
      <c r="AG6" s="76" t="s">
        <v>133</v>
      </c>
      <c r="AH6" s="681" t="s">
        <v>134</v>
      </c>
      <c r="AI6" s="681"/>
      <c r="AJ6" s="681" t="s">
        <v>69</v>
      </c>
      <c r="AK6" s="681"/>
      <c r="AL6" s="681"/>
      <c r="AM6" s="681"/>
      <c r="AN6" s="22"/>
    </row>
    <row r="7" spans="1:40" ht="20.100000000000001" customHeight="1" x14ac:dyDescent="0.2">
      <c r="A7" s="681"/>
      <c r="B7" s="681" t="s">
        <v>70</v>
      </c>
      <c r="C7" s="681" t="s">
        <v>71</v>
      </c>
      <c r="D7" s="681" t="s">
        <v>73</v>
      </c>
      <c r="E7" s="681" t="s">
        <v>74</v>
      </c>
      <c r="F7" s="681" t="s">
        <v>76</v>
      </c>
      <c r="G7" s="681" t="s">
        <v>77</v>
      </c>
      <c r="H7" s="83" t="s">
        <v>135</v>
      </c>
      <c r="I7" s="83" t="s">
        <v>136</v>
      </c>
      <c r="J7" s="681" t="s">
        <v>13</v>
      </c>
      <c r="K7" s="681"/>
      <c r="L7" s="681" t="s">
        <v>14</v>
      </c>
      <c r="M7" s="681"/>
      <c r="N7" s="39"/>
      <c r="O7" s="681"/>
      <c r="P7" s="681" t="s">
        <v>70</v>
      </c>
      <c r="Q7" s="681" t="s">
        <v>71</v>
      </c>
      <c r="R7" s="681" t="s">
        <v>73</v>
      </c>
      <c r="S7" s="681" t="s">
        <v>74</v>
      </c>
      <c r="T7" s="681" t="s">
        <v>76</v>
      </c>
      <c r="U7" s="681" t="s">
        <v>77</v>
      </c>
      <c r="V7" s="83" t="s">
        <v>135</v>
      </c>
      <c r="W7" s="83" t="s">
        <v>136</v>
      </c>
      <c r="X7" s="681" t="s">
        <v>13</v>
      </c>
      <c r="Y7" s="681"/>
      <c r="Z7" s="39"/>
      <c r="AA7" s="681"/>
      <c r="AB7" s="681" t="s">
        <v>70</v>
      </c>
      <c r="AC7" s="681" t="s">
        <v>71</v>
      </c>
      <c r="AD7" s="681" t="s">
        <v>73</v>
      </c>
      <c r="AE7" s="681" t="s">
        <v>74</v>
      </c>
      <c r="AF7" s="681" t="s">
        <v>76</v>
      </c>
      <c r="AG7" s="681" t="s">
        <v>77</v>
      </c>
      <c r="AH7" s="83" t="s">
        <v>135</v>
      </c>
      <c r="AI7" s="83" t="s">
        <v>136</v>
      </c>
      <c r="AJ7" s="681" t="s">
        <v>13</v>
      </c>
      <c r="AK7" s="681"/>
      <c r="AL7" s="681" t="s">
        <v>14</v>
      </c>
      <c r="AM7" s="681"/>
      <c r="AN7" s="22"/>
    </row>
    <row r="8" spans="1:40" ht="13.5" customHeight="1" x14ac:dyDescent="0.2">
      <c r="A8" s="683"/>
      <c r="B8" s="683"/>
      <c r="C8" s="683"/>
      <c r="D8" s="683"/>
      <c r="E8" s="683"/>
      <c r="F8" s="683"/>
      <c r="G8" s="683"/>
      <c r="H8" s="84" t="s">
        <v>119</v>
      </c>
      <c r="I8" s="84" t="s">
        <v>120</v>
      </c>
      <c r="J8" s="77" t="s">
        <v>121</v>
      </c>
      <c r="K8" s="77" t="s">
        <v>137</v>
      </c>
      <c r="L8" s="77" t="s">
        <v>138</v>
      </c>
      <c r="M8" s="77" t="s">
        <v>139</v>
      </c>
      <c r="N8" s="39"/>
      <c r="O8" s="683"/>
      <c r="P8" s="683"/>
      <c r="Q8" s="683"/>
      <c r="R8" s="683"/>
      <c r="S8" s="683"/>
      <c r="T8" s="683"/>
      <c r="U8" s="683"/>
      <c r="V8" s="84" t="s">
        <v>119</v>
      </c>
      <c r="W8" s="84" t="s">
        <v>120</v>
      </c>
      <c r="X8" s="77" t="s">
        <v>121</v>
      </c>
      <c r="Y8" s="77" t="s">
        <v>137</v>
      </c>
      <c r="Z8" s="39"/>
      <c r="AA8" s="683"/>
      <c r="AB8" s="683"/>
      <c r="AC8" s="683"/>
      <c r="AD8" s="683"/>
      <c r="AE8" s="683"/>
      <c r="AF8" s="683"/>
      <c r="AG8" s="683"/>
      <c r="AH8" s="84" t="s">
        <v>119</v>
      </c>
      <c r="AI8" s="84" t="s">
        <v>120</v>
      </c>
      <c r="AJ8" s="77" t="s">
        <v>121</v>
      </c>
      <c r="AK8" s="77" t="s">
        <v>137</v>
      </c>
      <c r="AL8" s="77" t="s">
        <v>138</v>
      </c>
      <c r="AM8" s="77" t="s">
        <v>139</v>
      </c>
      <c r="AN8" s="22"/>
    </row>
    <row r="9" spans="1:40" ht="15.6" customHeight="1" x14ac:dyDescent="0.2">
      <c r="A9" s="54" t="s">
        <v>79</v>
      </c>
      <c r="B9" s="78">
        <v>4.8</v>
      </c>
      <c r="C9" s="78">
        <v>7.7</v>
      </c>
      <c r="D9" s="78">
        <v>7.8</v>
      </c>
      <c r="E9" s="78">
        <v>7.3</v>
      </c>
      <c r="F9" s="78">
        <v>7.6</v>
      </c>
      <c r="G9" s="78">
        <f>'Algodao em Pluma'!B8</f>
        <v>15.2</v>
      </c>
      <c r="H9" s="78">
        <v>16.5</v>
      </c>
      <c r="I9" s="78">
        <f>'Algodao em Pluma'!C8</f>
        <v>13.4</v>
      </c>
      <c r="J9" s="78">
        <f t="shared" ref="J9:J43" si="0">IF($H9=0,0,ROUND((I9/$H9-1)*100,1))</f>
        <v>-18.8</v>
      </c>
      <c r="K9" s="78">
        <f t="shared" ref="K9:K43" si="1">IF($G9=0,0,ROUND((I9/$G9-1)*100,1))</f>
        <v>-11.8</v>
      </c>
      <c r="L9" s="78">
        <f t="shared" ref="L9:L43" si="2">I9-H9</f>
        <v>-3.0999999999999996</v>
      </c>
      <c r="M9" s="78">
        <f t="shared" ref="M9:M43" si="3">I9-G9</f>
        <v>-1.7999999999999989</v>
      </c>
      <c r="N9" s="85"/>
      <c r="O9" s="54" t="s">
        <v>79</v>
      </c>
      <c r="P9" s="86">
        <v>1547.7</v>
      </c>
      <c r="Q9" s="86">
        <v>1532</v>
      </c>
      <c r="R9" s="86">
        <v>1114.8</v>
      </c>
      <c r="S9" s="86">
        <v>1387.1671229999999</v>
      </c>
      <c r="T9" s="86">
        <v>1560.6315790000001</v>
      </c>
      <c r="U9" s="86">
        <f>'Algodao em Pluma'!E8</f>
        <v>1388.6236842105266</v>
      </c>
      <c r="V9" s="86">
        <v>1463.7381820000001</v>
      </c>
      <c r="W9" s="86">
        <f>'Algodao em Pluma'!F8</f>
        <v>1498.6029850746268</v>
      </c>
      <c r="X9" s="78">
        <f t="shared" ref="X9:X43" si="4">IF($V9=0,0,ROUND((W9/$V9-1)*100,1))</f>
        <v>2.4</v>
      </c>
      <c r="Y9" s="78">
        <f t="shared" ref="Y9:Y43" si="5">IF($U9=0,0,ROUND((W9/$U9-1)*100,1))</f>
        <v>7.9</v>
      </c>
      <c r="Z9" s="87"/>
      <c r="AA9" s="54" t="s">
        <v>79</v>
      </c>
      <c r="AB9" s="78">
        <v>7.4</v>
      </c>
      <c r="AC9" s="78">
        <v>11.8</v>
      </c>
      <c r="AD9" s="78">
        <v>8.6999999999999993</v>
      </c>
      <c r="AE9" s="78">
        <v>10.1</v>
      </c>
      <c r="AF9" s="78">
        <v>11.9</v>
      </c>
      <c r="AG9" s="78">
        <f>'Algodao em Pluma'!H8</f>
        <v>21.1</v>
      </c>
      <c r="AH9" s="78">
        <v>24.2</v>
      </c>
      <c r="AI9" s="78">
        <f>'Algodao em Pluma'!I8</f>
        <v>20.100000000000001</v>
      </c>
      <c r="AJ9" s="78">
        <f t="shared" ref="AJ9:AJ43" si="6">IF($AH9=0,0,ROUND((AI9/$AH9-1)*100,1))</f>
        <v>-16.899999999999999</v>
      </c>
      <c r="AK9" s="78">
        <f t="shared" ref="AK9:AK43" si="7">IF($AG9=0,0,ROUND((AI9/$AG9-1)*100,1))</f>
        <v>-4.7</v>
      </c>
      <c r="AL9" s="78">
        <f t="shared" ref="AL9:AL43" si="8">AI9-AH9</f>
        <v>-4.0999999999999979</v>
      </c>
      <c r="AM9" s="78">
        <f t="shared" ref="AM9:AM43" si="9">AI9-AG9</f>
        <v>-1</v>
      </c>
      <c r="AN9" s="22"/>
    </row>
    <row r="10" spans="1:40" ht="15.6" customHeight="1" x14ac:dyDescent="0.2">
      <c r="A10" s="56" t="s">
        <v>80</v>
      </c>
      <c r="B10" s="9">
        <v>0</v>
      </c>
      <c r="C10" s="9">
        <v>0</v>
      </c>
      <c r="D10" s="79">
        <v>0</v>
      </c>
      <c r="E10" s="9">
        <v>2.5</v>
      </c>
      <c r="F10" s="9">
        <v>4.8</v>
      </c>
      <c r="G10" s="9">
        <f>'Algodao em Pluma'!B9</f>
        <v>0</v>
      </c>
      <c r="H10" s="9">
        <v>0</v>
      </c>
      <c r="I10" s="79">
        <f>'Algodao em Pluma'!C9</f>
        <v>0</v>
      </c>
      <c r="J10" s="79">
        <f t="shared" si="0"/>
        <v>0</v>
      </c>
      <c r="K10" s="79">
        <f t="shared" si="1"/>
        <v>0</v>
      </c>
      <c r="L10" s="79">
        <f t="shared" si="2"/>
        <v>0</v>
      </c>
      <c r="M10" s="79">
        <f t="shared" si="3"/>
        <v>0</v>
      </c>
      <c r="N10" s="88"/>
      <c r="O10" s="56" t="s">
        <v>80</v>
      </c>
      <c r="P10" s="24">
        <v>0</v>
      </c>
      <c r="Q10" s="24">
        <v>0</v>
      </c>
      <c r="R10" s="89">
        <v>0</v>
      </c>
      <c r="S10" s="24">
        <v>1596</v>
      </c>
      <c r="T10" s="24">
        <v>1596</v>
      </c>
      <c r="U10" s="24">
        <f>'Algodao em Pluma'!E9</f>
        <v>0</v>
      </c>
      <c r="V10" s="24">
        <v>0</v>
      </c>
      <c r="W10" s="89">
        <f>'Algodao em Pluma'!F9</f>
        <v>0</v>
      </c>
      <c r="X10" s="79">
        <f t="shared" si="4"/>
        <v>0</v>
      </c>
      <c r="Y10" s="79">
        <f t="shared" si="5"/>
        <v>0</v>
      </c>
      <c r="Z10" s="90"/>
      <c r="AA10" s="56" t="s">
        <v>80</v>
      </c>
      <c r="AB10" s="9">
        <v>0</v>
      </c>
      <c r="AC10" s="9">
        <v>0</v>
      </c>
      <c r="AD10" s="79">
        <v>0</v>
      </c>
      <c r="AE10" s="9">
        <v>4</v>
      </c>
      <c r="AF10" s="9">
        <v>7.7</v>
      </c>
      <c r="AG10" s="9">
        <f>'Algodao em Pluma'!H9</f>
        <v>0</v>
      </c>
      <c r="AH10" s="9">
        <v>0</v>
      </c>
      <c r="AI10" s="79">
        <f>'Algodao em Pluma'!I9</f>
        <v>0</v>
      </c>
      <c r="AJ10" s="79">
        <f t="shared" si="6"/>
        <v>0</v>
      </c>
      <c r="AK10" s="79">
        <f t="shared" si="7"/>
        <v>0</v>
      </c>
      <c r="AL10" s="79">
        <f t="shared" si="8"/>
        <v>0</v>
      </c>
      <c r="AM10" s="79">
        <f t="shared" si="9"/>
        <v>0</v>
      </c>
      <c r="AN10" s="22"/>
    </row>
    <row r="11" spans="1:40" ht="15.6" customHeight="1" x14ac:dyDescent="0.2">
      <c r="A11" s="56" t="s">
        <v>81</v>
      </c>
      <c r="B11" s="9">
        <v>0</v>
      </c>
      <c r="C11" s="9">
        <v>0</v>
      </c>
      <c r="D11" s="79">
        <v>0</v>
      </c>
      <c r="E11" s="9">
        <v>0</v>
      </c>
      <c r="F11" s="9">
        <v>0</v>
      </c>
      <c r="G11" s="9">
        <f>'Algodao em Pluma'!B10</f>
        <v>8.1</v>
      </c>
      <c r="H11" s="9">
        <v>9.8000000000000007</v>
      </c>
      <c r="I11" s="79">
        <f>'Algodao em Pluma'!C10</f>
        <v>8</v>
      </c>
      <c r="J11" s="79">
        <f t="shared" si="0"/>
        <v>-18.399999999999999</v>
      </c>
      <c r="K11" s="79">
        <f t="shared" si="1"/>
        <v>-1.2</v>
      </c>
      <c r="L11" s="79">
        <f t="shared" si="2"/>
        <v>-1.8000000000000007</v>
      </c>
      <c r="M11" s="79">
        <f t="shared" si="3"/>
        <v>-9.9999999999999645E-2</v>
      </c>
      <c r="N11" s="88"/>
      <c r="O11" s="56" t="s">
        <v>81</v>
      </c>
      <c r="P11" s="24">
        <v>0</v>
      </c>
      <c r="Q11" s="24">
        <v>0</v>
      </c>
      <c r="R11" s="89">
        <v>0</v>
      </c>
      <c r="S11" s="24">
        <v>0</v>
      </c>
      <c r="T11" s="24">
        <v>0</v>
      </c>
      <c r="U11" s="24">
        <f>'Algodao em Pluma'!E10</f>
        <v>1406</v>
      </c>
      <c r="V11" s="24">
        <v>1425</v>
      </c>
      <c r="W11" s="89">
        <f>'Algodao em Pluma'!F10</f>
        <v>1482</v>
      </c>
      <c r="X11" s="79">
        <f t="shared" si="4"/>
        <v>4</v>
      </c>
      <c r="Y11" s="79">
        <f t="shared" si="5"/>
        <v>5.4</v>
      </c>
      <c r="Z11" s="90"/>
      <c r="AA11" s="56" t="s">
        <v>81</v>
      </c>
      <c r="AB11" s="9">
        <v>0</v>
      </c>
      <c r="AC11" s="9">
        <v>0</v>
      </c>
      <c r="AD11" s="79">
        <v>0</v>
      </c>
      <c r="AE11" s="9">
        <v>0</v>
      </c>
      <c r="AF11" s="9">
        <v>0</v>
      </c>
      <c r="AG11" s="9">
        <f>'Algodao em Pluma'!H10</f>
        <v>11.4</v>
      </c>
      <c r="AH11" s="9">
        <v>14</v>
      </c>
      <c r="AI11" s="79">
        <f>'Algodao em Pluma'!I10</f>
        <v>11.9</v>
      </c>
      <c r="AJ11" s="79">
        <f t="shared" si="6"/>
        <v>-15</v>
      </c>
      <c r="AK11" s="79">
        <f t="shared" si="7"/>
        <v>4.4000000000000004</v>
      </c>
      <c r="AL11" s="79">
        <f t="shared" si="8"/>
        <v>-2.0999999999999996</v>
      </c>
      <c r="AM11" s="79">
        <f t="shared" si="9"/>
        <v>0.5</v>
      </c>
      <c r="AN11" s="22"/>
    </row>
    <row r="12" spans="1:40" ht="15.6" hidden="1" customHeight="1" x14ac:dyDescent="0.2">
      <c r="A12" s="56" t="s">
        <v>82</v>
      </c>
      <c r="B12" s="9">
        <v>0</v>
      </c>
      <c r="C12" s="9">
        <v>0</v>
      </c>
      <c r="D12" s="79">
        <v>0</v>
      </c>
      <c r="E12" s="9">
        <v>0</v>
      </c>
      <c r="F12" s="9">
        <v>0</v>
      </c>
      <c r="G12" s="9">
        <f>'Algodao em Pluma'!B11</f>
        <v>0</v>
      </c>
      <c r="H12" s="9">
        <v>0</v>
      </c>
      <c r="I12" s="79">
        <f>'Algodao em Pluma'!C11</f>
        <v>0</v>
      </c>
      <c r="J12" s="79">
        <f t="shared" si="0"/>
        <v>0</v>
      </c>
      <c r="K12" s="79">
        <f t="shared" si="1"/>
        <v>0</v>
      </c>
      <c r="L12" s="79">
        <f t="shared" si="2"/>
        <v>0</v>
      </c>
      <c r="M12" s="79">
        <f t="shared" si="3"/>
        <v>0</v>
      </c>
      <c r="N12" s="88"/>
      <c r="O12" s="56" t="s">
        <v>82</v>
      </c>
      <c r="P12" s="24">
        <v>0</v>
      </c>
      <c r="Q12" s="24">
        <v>0</v>
      </c>
      <c r="R12" s="89">
        <v>0</v>
      </c>
      <c r="S12" s="24">
        <v>0</v>
      </c>
      <c r="T12" s="24">
        <v>0</v>
      </c>
      <c r="U12" s="24">
        <f>'Algodao em Pluma'!E11</f>
        <v>0</v>
      </c>
      <c r="V12" s="24">
        <v>0</v>
      </c>
      <c r="W12" s="89">
        <f>'Algodao em Pluma'!F11</f>
        <v>0</v>
      </c>
      <c r="X12" s="79">
        <f t="shared" si="4"/>
        <v>0</v>
      </c>
      <c r="Y12" s="79">
        <f t="shared" si="5"/>
        <v>0</v>
      </c>
      <c r="Z12" s="90"/>
      <c r="AA12" s="56" t="s">
        <v>82</v>
      </c>
      <c r="AB12" s="9">
        <v>0</v>
      </c>
      <c r="AC12" s="9">
        <v>0</v>
      </c>
      <c r="AD12" s="79">
        <v>0</v>
      </c>
      <c r="AE12" s="9">
        <v>0</v>
      </c>
      <c r="AF12" s="9">
        <v>0</v>
      </c>
      <c r="AG12" s="9">
        <f>'Algodao em Pluma'!H11</f>
        <v>0</v>
      </c>
      <c r="AH12" s="9">
        <v>0</v>
      </c>
      <c r="AI12" s="79">
        <f>'Algodao em Pluma'!I11</f>
        <v>0</v>
      </c>
      <c r="AJ12" s="79">
        <f t="shared" si="6"/>
        <v>0</v>
      </c>
      <c r="AK12" s="79">
        <f t="shared" si="7"/>
        <v>0</v>
      </c>
      <c r="AL12" s="79">
        <f t="shared" si="8"/>
        <v>0</v>
      </c>
      <c r="AM12" s="79">
        <f t="shared" si="9"/>
        <v>0</v>
      </c>
      <c r="AN12" s="22"/>
    </row>
    <row r="13" spans="1:40" ht="15.6" hidden="1" customHeight="1" x14ac:dyDescent="0.2">
      <c r="A13" s="56" t="s">
        <v>83</v>
      </c>
      <c r="B13" s="9">
        <v>0</v>
      </c>
      <c r="C13" s="9">
        <v>0</v>
      </c>
      <c r="D13" s="79">
        <v>0</v>
      </c>
      <c r="E13" s="9">
        <v>0</v>
      </c>
      <c r="F13" s="9">
        <v>0</v>
      </c>
      <c r="G13" s="9">
        <f>'Algodao em Pluma'!B12</f>
        <v>0</v>
      </c>
      <c r="H13" s="9">
        <v>0</v>
      </c>
      <c r="I13" s="79">
        <f>'Algodao em Pluma'!C12</f>
        <v>0</v>
      </c>
      <c r="J13" s="79">
        <f t="shared" si="0"/>
        <v>0</v>
      </c>
      <c r="K13" s="79">
        <f t="shared" si="1"/>
        <v>0</v>
      </c>
      <c r="L13" s="79">
        <f t="shared" si="2"/>
        <v>0</v>
      </c>
      <c r="M13" s="79">
        <f t="shared" si="3"/>
        <v>0</v>
      </c>
      <c r="N13" s="88"/>
      <c r="O13" s="56" t="s">
        <v>83</v>
      </c>
      <c r="P13" s="24">
        <v>0</v>
      </c>
      <c r="Q13" s="24">
        <v>0</v>
      </c>
      <c r="R13" s="89">
        <v>0</v>
      </c>
      <c r="S13" s="24">
        <v>0</v>
      </c>
      <c r="T13" s="24">
        <v>0</v>
      </c>
      <c r="U13" s="24">
        <f>'Algodao em Pluma'!E12</f>
        <v>0</v>
      </c>
      <c r="V13" s="24">
        <v>0</v>
      </c>
      <c r="W13" s="89">
        <f>'Algodao em Pluma'!F12</f>
        <v>0</v>
      </c>
      <c r="X13" s="79">
        <f t="shared" si="4"/>
        <v>0</v>
      </c>
      <c r="Y13" s="79">
        <f t="shared" si="5"/>
        <v>0</v>
      </c>
      <c r="Z13" s="90"/>
      <c r="AA13" s="56" t="s">
        <v>83</v>
      </c>
      <c r="AB13" s="9">
        <v>0</v>
      </c>
      <c r="AC13" s="9">
        <v>0</v>
      </c>
      <c r="AD13" s="79">
        <v>0</v>
      </c>
      <c r="AE13" s="9">
        <v>0</v>
      </c>
      <c r="AF13" s="9">
        <v>0</v>
      </c>
      <c r="AG13" s="9">
        <f>'Algodao em Pluma'!H12</f>
        <v>0</v>
      </c>
      <c r="AH13" s="9">
        <v>0</v>
      </c>
      <c r="AI13" s="79">
        <f>'Algodao em Pluma'!I12</f>
        <v>0</v>
      </c>
      <c r="AJ13" s="79">
        <f t="shared" si="6"/>
        <v>0</v>
      </c>
      <c r="AK13" s="79">
        <f t="shared" si="7"/>
        <v>0</v>
      </c>
      <c r="AL13" s="79">
        <f t="shared" si="8"/>
        <v>0</v>
      </c>
      <c r="AM13" s="79">
        <f t="shared" si="9"/>
        <v>0</v>
      </c>
      <c r="AN13" s="22"/>
    </row>
    <row r="14" spans="1:40" ht="15.6" hidden="1" customHeight="1" x14ac:dyDescent="0.2">
      <c r="A14" s="56" t="s">
        <v>84</v>
      </c>
      <c r="B14" s="9">
        <v>0</v>
      </c>
      <c r="C14" s="9">
        <v>0</v>
      </c>
      <c r="D14" s="79">
        <v>0</v>
      </c>
      <c r="E14" s="9">
        <v>0</v>
      </c>
      <c r="F14" s="9">
        <v>0</v>
      </c>
      <c r="G14" s="9">
        <f>'Algodao em Pluma'!B13</f>
        <v>0</v>
      </c>
      <c r="H14" s="9">
        <v>0</v>
      </c>
      <c r="I14" s="79">
        <f>'Algodao em Pluma'!C13</f>
        <v>0</v>
      </c>
      <c r="J14" s="79">
        <f t="shared" si="0"/>
        <v>0</v>
      </c>
      <c r="K14" s="79">
        <f t="shared" si="1"/>
        <v>0</v>
      </c>
      <c r="L14" s="79">
        <f t="shared" si="2"/>
        <v>0</v>
      </c>
      <c r="M14" s="79">
        <f t="shared" si="3"/>
        <v>0</v>
      </c>
      <c r="N14" s="88"/>
      <c r="O14" s="56" t="s">
        <v>84</v>
      </c>
      <c r="P14" s="24">
        <v>0</v>
      </c>
      <c r="Q14" s="24">
        <v>0</v>
      </c>
      <c r="R14" s="89">
        <v>0</v>
      </c>
      <c r="S14" s="24">
        <v>0</v>
      </c>
      <c r="T14" s="24">
        <v>0</v>
      </c>
      <c r="U14" s="24">
        <f>'Algodao em Pluma'!E13</f>
        <v>0</v>
      </c>
      <c r="V14" s="24">
        <v>0</v>
      </c>
      <c r="W14" s="89">
        <f>'Algodao em Pluma'!F13</f>
        <v>0</v>
      </c>
      <c r="X14" s="79">
        <f t="shared" si="4"/>
        <v>0</v>
      </c>
      <c r="Y14" s="79">
        <f t="shared" si="5"/>
        <v>0</v>
      </c>
      <c r="Z14" s="90"/>
      <c r="AA14" s="56" t="s">
        <v>84</v>
      </c>
      <c r="AB14" s="9">
        <v>0</v>
      </c>
      <c r="AC14" s="9">
        <v>0</v>
      </c>
      <c r="AD14" s="79">
        <v>0</v>
      </c>
      <c r="AE14" s="9">
        <v>0</v>
      </c>
      <c r="AF14" s="9">
        <v>0</v>
      </c>
      <c r="AG14" s="9">
        <f>'Algodao em Pluma'!H13</f>
        <v>0</v>
      </c>
      <c r="AH14" s="9">
        <v>0</v>
      </c>
      <c r="AI14" s="79">
        <f>'Algodao em Pluma'!I13</f>
        <v>0</v>
      </c>
      <c r="AJ14" s="79">
        <f t="shared" si="6"/>
        <v>0</v>
      </c>
      <c r="AK14" s="79">
        <f t="shared" si="7"/>
        <v>0</v>
      </c>
      <c r="AL14" s="79">
        <f t="shared" si="8"/>
        <v>0</v>
      </c>
      <c r="AM14" s="79">
        <f t="shared" si="9"/>
        <v>0</v>
      </c>
      <c r="AN14" s="22"/>
    </row>
    <row r="15" spans="1:40" ht="15.6" hidden="1" customHeight="1" x14ac:dyDescent="0.2">
      <c r="A15" s="56" t="s">
        <v>85</v>
      </c>
      <c r="B15" s="9">
        <v>0</v>
      </c>
      <c r="C15" s="9">
        <v>0</v>
      </c>
      <c r="D15" s="79">
        <v>0</v>
      </c>
      <c r="E15" s="9">
        <v>0</v>
      </c>
      <c r="F15" s="9">
        <v>0</v>
      </c>
      <c r="G15" s="9">
        <f>'Algodao em Pluma'!B14</f>
        <v>0</v>
      </c>
      <c r="H15" s="9">
        <v>0</v>
      </c>
      <c r="I15" s="79">
        <f>'Algodao em Pluma'!C14</f>
        <v>0</v>
      </c>
      <c r="J15" s="79">
        <f t="shared" si="0"/>
        <v>0</v>
      </c>
      <c r="K15" s="79">
        <f t="shared" si="1"/>
        <v>0</v>
      </c>
      <c r="L15" s="79">
        <f t="shared" si="2"/>
        <v>0</v>
      </c>
      <c r="M15" s="79">
        <f t="shared" si="3"/>
        <v>0</v>
      </c>
      <c r="N15" s="88"/>
      <c r="O15" s="56" t="s">
        <v>85</v>
      </c>
      <c r="P15" s="24">
        <v>0</v>
      </c>
      <c r="Q15" s="24">
        <v>0</v>
      </c>
      <c r="R15" s="89">
        <v>0</v>
      </c>
      <c r="S15" s="24">
        <v>0</v>
      </c>
      <c r="T15" s="24">
        <v>0</v>
      </c>
      <c r="U15" s="24">
        <f>'Algodao em Pluma'!E14</f>
        <v>0</v>
      </c>
      <c r="V15" s="24">
        <v>0</v>
      </c>
      <c r="W15" s="89">
        <f>'Algodao em Pluma'!F14</f>
        <v>0</v>
      </c>
      <c r="X15" s="79">
        <f t="shared" si="4"/>
        <v>0</v>
      </c>
      <c r="Y15" s="79">
        <f t="shared" si="5"/>
        <v>0</v>
      </c>
      <c r="Z15" s="90"/>
      <c r="AA15" s="56" t="s">
        <v>85</v>
      </c>
      <c r="AB15" s="9">
        <v>0</v>
      </c>
      <c r="AC15" s="9">
        <v>0</v>
      </c>
      <c r="AD15" s="79">
        <v>0</v>
      </c>
      <c r="AE15" s="9">
        <v>0</v>
      </c>
      <c r="AF15" s="9">
        <v>0</v>
      </c>
      <c r="AG15" s="9">
        <f>'Algodao em Pluma'!H14</f>
        <v>0</v>
      </c>
      <c r="AH15" s="9">
        <v>0</v>
      </c>
      <c r="AI15" s="79">
        <f>'Algodao em Pluma'!I14</f>
        <v>0</v>
      </c>
      <c r="AJ15" s="79">
        <f t="shared" si="6"/>
        <v>0</v>
      </c>
      <c r="AK15" s="79">
        <f t="shared" si="7"/>
        <v>0</v>
      </c>
      <c r="AL15" s="79">
        <f t="shared" si="8"/>
        <v>0</v>
      </c>
      <c r="AM15" s="79">
        <f t="shared" si="9"/>
        <v>0</v>
      </c>
      <c r="AN15" s="22"/>
    </row>
    <row r="16" spans="1:40" ht="15.6" customHeight="1" x14ac:dyDescent="0.2">
      <c r="A16" s="56" t="s">
        <v>86</v>
      </c>
      <c r="B16" s="9">
        <v>4.8</v>
      </c>
      <c r="C16" s="9">
        <v>7.7</v>
      </c>
      <c r="D16" s="79">
        <v>7.8</v>
      </c>
      <c r="E16" s="9">
        <v>4.8</v>
      </c>
      <c r="F16" s="9">
        <v>2.8</v>
      </c>
      <c r="G16" s="9">
        <f>'Algodao em Pluma'!B15</f>
        <v>7.1</v>
      </c>
      <c r="H16" s="9">
        <v>6.7</v>
      </c>
      <c r="I16" s="79">
        <f>'Algodao em Pluma'!C15</f>
        <v>5.4</v>
      </c>
      <c r="J16" s="79">
        <f t="shared" si="0"/>
        <v>-19.399999999999999</v>
      </c>
      <c r="K16" s="79">
        <f t="shared" si="1"/>
        <v>-23.9</v>
      </c>
      <c r="L16" s="79">
        <f t="shared" si="2"/>
        <v>-1.2999999999999998</v>
      </c>
      <c r="M16" s="79">
        <f t="shared" si="3"/>
        <v>-1.6999999999999993</v>
      </c>
      <c r="N16" s="91"/>
      <c r="O16" s="56" t="s">
        <v>86</v>
      </c>
      <c r="P16" s="24">
        <v>1548</v>
      </c>
      <c r="Q16" s="24">
        <v>1532</v>
      </c>
      <c r="R16" s="89">
        <v>1115</v>
      </c>
      <c r="S16" s="24">
        <v>1278</v>
      </c>
      <c r="T16" s="24">
        <v>1500</v>
      </c>
      <c r="U16" s="24">
        <f>'Algodao em Pluma'!E15</f>
        <v>1368.8</v>
      </c>
      <c r="V16" s="24">
        <v>1520.4</v>
      </c>
      <c r="W16" s="89">
        <f>'Algodao em Pluma'!F15</f>
        <v>1523.2</v>
      </c>
      <c r="X16" s="79">
        <f t="shared" si="4"/>
        <v>0.2</v>
      </c>
      <c r="Y16" s="79">
        <f t="shared" si="5"/>
        <v>11.3</v>
      </c>
      <c r="Z16" s="90"/>
      <c r="AA16" s="56" t="s">
        <v>86</v>
      </c>
      <c r="AB16" s="9">
        <v>7.4</v>
      </c>
      <c r="AC16" s="9">
        <v>11.8</v>
      </c>
      <c r="AD16" s="79">
        <v>8.6999999999999993</v>
      </c>
      <c r="AE16" s="9">
        <v>6.1</v>
      </c>
      <c r="AF16" s="9">
        <v>4.2</v>
      </c>
      <c r="AG16" s="9">
        <f>'Algodao em Pluma'!H15</f>
        <v>9.6999999999999993</v>
      </c>
      <c r="AH16" s="9">
        <v>10.199999999999999</v>
      </c>
      <c r="AI16" s="79">
        <f>'Algodao em Pluma'!I15</f>
        <v>8.1999999999999993</v>
      </c>
      <c r="AJ16" s="79">
        <f t="shared" si="6"/>
        <v>-19.600000000000001</v>
      </c>
      <c r="AK16" s="79">
        <f t="shared" si="7"/>
        <v>-15.5</v>
      </c>
      <c r="AL16" s="79">
        <f t="shared" si="8"/>
        <v>-2</v>
      </c>
      <c r="AM16" s="79">
        <f t="shared" si="9"/>
        <v>-1.5</v>
      </c>
      <c r="AN16" s="22"/>
    </row>
    <row r="17" spans="1:40" ht="15.6" customHeight="1" x14ac:dyDescent="0.2">
      <c r="A17" s="54" t="s">
        <v>87</v>
      </c>
      <c r="B17" s="78">
        <v>352.8</v>
      </c>
      <c r="C17" s="78">
        <v>317.8</v>
      </c>
      <c r="D17" s="78">
        <v>262.3</v>
      </c>
      <c r="E17" s="78">
        <v>230.8</v>
      </c>
      <c r="F17" s="78">
        <v>295.2</v>
      </c>
      <c r="G17" s="78">
        <f>'Algodao em Pluma'!B16</f>
        <v>307</v>
      </c>
      <c r="H17" s="78">
        <v>293.7</v>
      </c>
      <c r="I17" s="78">
        <f>'Algodao em Pluma'!C16</f>
        <v>356.59999999999997</v>
      </c>
      <c r="J17" s="78">
        <f t="shared" si="0"/>
        <v>21.4</v>
      </c>
      <c r="K17" s="78">
        <f t="shared" si="1"/>
        <v>16.2</v>
      </c>
      <c r="L17" s="78">
        <f t="shared" si="2"/>
        <v>62.899999999999977</v>
      </c>
      <c r="M17" s="78">
        <f t="shared" si="3"/>
        <v>49.599999999999966</v>
      </c>
      <c r="N17" s="87"/>
      <c r="O17" s="54" t="s">
        <v>87</v>
      </c>
      <c r="P17" s="86">
        <v>1515</v>
      </c>
      <c r="Q17" s="86">
        <v>1540</v>
      </c>
      <c r="R17" s="86">
        <v>1081</v>
      </c>
      <c r="S17" s="86">
        <v>1693</v>
      </c>
      <c r="T17" s="86">
        <v>1850.369831</v>
      </c>
      <c r="U17" s="86">
        <f>'Algodao em Pluma'!E16</f>
        <v>1870.5323713355049</v>
      </c>
      <c r="V17" s="86">
        <v>1765.694886</v>
      </c>
      <c r="W17" s="86">
        <f>'Algodao em Pluma'!F16</f>
        <v>1833.1705860908585</v>
      </c>
      <c r="X17" s="78">
        <f t="shared" si="4"/>
        <v>3.8</v>
      </c>
      <c r="Y17" s="78">
        <f t="shared" si="5"/>
        <v>-2</v>
      </c>
      <c r="Z17" s="87"/>
      <c r="AA17" s="54" t="s">
        <v>87</v>
      </c>
      <c r="AB17" s="78">
        <v>534.6</v>
      </c>
      <c r="AC17" s="78">
        <v>489.4</v>
      </c>
      <c r="AD17" s="78">
        <v>283.60000000000002</v>
      </c>
      <c r="AE17" s="78">
        <v>390.7</v>
      </c>
      <c r="AF17" s="78">
        <v>546.20000000000005</v>
      </c>
      <c r="AG17" s="78">
        <f>'Algodao em Pluma'!H16</f>
        <v>574.20000000000005</v>
      </c>
      <c r="AH17" s="78">
        <v>518.6</v>
      </c>
      <c r="AI17" s="78">
        <f>'Algodao em Pluma'!I16</f>
        <v>653.70000000000005</v>
      </c>
      <c r="AJ17" s="78">
        <f t="shared" si="6"/>
        <v>26.1</v>
      </c>
      <c r="AK17" s="78">
        <f t="shared" si="7"/>
        <v>13.8</v>
      </c>
      <c r="AL17" s="78">
        <f t="shared" si="8"/>
        <v>135.10000000000002</v>
      </c>
      <c r="AM17" s="78">
        <f t="shared" si="9"/>
        <v>79.5</v>
      </c>
      <c r="AN17" s="22"/>
    </row>
    <row r="18" spans="1:40" ht="15.6" customHeight="1" x14ac:dyDescent="0.2">
      <c r="A18" s="56" t="s">
        <v>88</v>
      </c>
      <c r="B18" s="9">
        <v>18.600000000000001</v>
      </c>
      <c r="C18" s="9">
        <v>21.4</v>
      </c>
      <c r="D18" s="79">
        <v>20.9</v>
      </c>
      <c r="E18" s="9">
        <v>22.5</v>
      </c>
      <c r="F18" s="9">
        <v>22.3</v>
      </c>
      <c r="G18" s="9">
        <f>'Algodao em Pluma'!B17</f>
        <v>25.6</v>
      </c>
      <c r="H18" s="9">
        <v>27.8</v>
      </c>
      <c r="I18" s="79">
        <f>'Algodao em Pluma'!C17</f>
        <v>27.2</v>
      </c>
      <c r="J18" s="79">
        <f t="shared" si="0"/>
        <v>-2.2000000000000002</v>
      </c>
      <c r="K18" s="79">
        <f t="shared" si="1"/>
        <v>6.3</v>
      </c>
      <c r="L18" s="79">
        <f t="shared" si="2"/>
        <v>-0.60000000000000142</v>
      </c>
      <c r="M18" s="79">
        <f t="shared" si="3"/>
        <v>1.5999999999999979</v>
      </c>
      <c r="N18" s="91"/>
      <c r="O18" s="56" t="s">
        <v>88</v>
      </c>
      <c r="P18" s="24">
        <v>1635</v>
      </c>
      <c r="Q18" s="24">
        <v>1594</v>
      </c>
      <c r="R18" s="89">
        <v>1580</v>
      </c>
      <c r="S18" s="24">
        <v>1566</v>
      </c>
      <c r="T18" s="24">
        <v>1565.2</v>
      </c>
      <c r="U18" s="24">
        <f>'Algodao em Pluma'!E17</f>
        <v>1737.6</v>
      </c>
      <c r="V18" s="24">
        <v>1622.8</v>
      </c>
      <c r="W18" s="89">
        <f>'Algodao em Pluma'!F17</f>
        <v>1739.6000000000001</v>
      </c>
      <c r="X18" s="79">
        <f t="shared" si="4"/>
        <v>7.2</v>
      </c>
      <c r="Y18" s="79">
        <f t="shared" si="5"/>
        <v>0.1</v>
      </c>
      <c r="Z18" s="90"/>
      <c r="AA18" s="56" t="s">
        <v>88</v>
      </c>
      <c r="AB18" s="9">
        <v>30.4</v>
      </c>
      <c r="AC18" s="9">
        <v>34.1</v>
      </c>
      <c r="AD18" s="79">
        <v>33</v>
      </c>
      <c r="AE18" s="9">
        <v>35.200000000000003</v>
      </c>
      <c r="AF18" s="9">
        <v>34.9</v>
      </c>
      <c r="AG18" s="9">
        <f>'Algodao em Pluma'!H17</f>
        <v>44.5</v>
      </c>
      <c r="AH18" s="9">
        <v>45.1</v>
      </c>
      <c r="AI18" s="79">
        <f>'Algodao em Pluma'!I17</f>
        <v>47.3</v>
      </c>
      <c r="AJ18" s="79">
        <f t="shared" si="6"/>
        <v>4.9000000000000004</v>
      </c>
      <c r="AK18" s="79">
        <f t="shared" si="7"/>
        <v>6.3</v>
      </c>
      <c r="AL18" s="79">
        <f t="shared" si="8"/>
        <v>2.1999999999999957</v>
      </c>
      <c r="AM18" s="79">
        <f t="shared" si="9"/>
        <v>2.7999999999999972</v>
      </c>
      <c r="AN18" s="22"/>
    </row>
    <row r="19" spans="1:40" ht="15.6" customHeight="1" x14ac:dyDescent="0.2">
      <c r="A19" s="56" t="s">
        <v>89</v>
      </c>
      <c r="B19" s="9">
        <v>12.1</v>
      </c>
      <c r="C19" s="9">
        <v>14.2</v>
      </c>
      <c r="D19" s="79">
        <v>5.5</v>
      </c>
      <c r="E19" s="9">
        <v>5.6</v>
      </c>
      <c r="F19" s="9">
        <v>7.2</v>
      </c>
      <c r="G19" s="9">
        <f>'Algodao em Pluma'!B18</f>
        <v>9.6</v>
      </c>
      <c r="H19" s="9">
        <v>9.4</v>
      </c>
      <c r="I19" s="79">
        <f>'Algodao em Pluma'!C18</f>
        <v>15.7</v>
      </c>
      <c r="J19" s="79">
        <f t="shared" si="0"/>
        <v>67</v>
      </c>
      <c r="K19" s="79">
        <f t="shared" si="1"/>
        <v>63.5</v>
      </c>
      <c r="L19" s="79">
        <f t="shared" si="2"/>
        <v>6.2999999999999989</v>
      </c>
      <c r="M19" s="79">
        <f t="shared" si="3"/>
        <v>6.1</v>
      </c>
      <c r="N19" s="91"/>
      <c r="O19" s="56" t="s">
        <v>89</v>
      </c>
      <c r="P19" s="24">
        <v>1629</v>
      </c>
      <c r="Q19" s="24">
        <v>1414</v>
      </c>
      <c r="R19" s="89">
        <v>485</v>
      </c>
      <c r="S19" s="24">
        <v>1511</v>
      </c>
      <c r="T19" s="24">
        <v>1655.5</v>
      </c>
      <c r="U19" s="24">
        <f>'Algodao em Pluma'!E18</f>
        <v>1983.16</v>
      </c>
      <c r="V19" s="24">
        <v>1633.14</v>
      </c>
      <c r="W19" s="89">
        <f>'Algodao em Pluma'!F18</f>
        <v>1877.81</v>
      </c>
      <c r="X19" s="79">
        <f t="shared" si="4"/>
        <v>15</v>
      </c>
      <c r="Y19" s="79">
        <f t="shared" si="5"/>
        <v>-5.3</v>
      </c>
      <c r="Z19" s="90"/>
      <c r="AA19" s="56" t="s">
        <v>89</v>
      </c>
      <c r="AB19" s="9">
        <v>19.7</v>
      </c>
      <c r="AC19" s="9">
        <v>20.100000000000001</v>
      </c>
      <c r="AD19" s="79">
        <v>2.7</v>
      </c>
      <c r="AE19" s="9">
        <v>8.5</v>
      </c>
      <c r="AF19" s="9">
        <v>11.9</v>
      </c>
      <c r="AG19" s="9">
        <f>'Algodao em Pluma'!H18</f>
        <v>19</v>
      </c>
      <c r="AH19" s="9">
        <v>15.4</v>
      </c>
      <c r="AI19" s="79">
        <f>'Algodao em Pluma'!I18</f>
        <v>29.5</v>
      </c>
      <c r="AJ19" s="79">
        <f t="shared" si="6"/>
        <v>91.6</v>
      </c>
      <c r="AK19" s="79">
        <f t="shared" si="7"/>
        <v>55.3</v>
      </c>
      <c r="AL19" s="79">
        <f t="shared" si="8"/>
        <v>14.1</v>
      </c>
      <c r="AM19" s="79">
        <f t="shared" si="9"/>
        <v>10.5</v>
      </c>
      <c r="AN19" s="22"/>
    </row>
    <row r="20" spans="1:40" ht="15.6" customHeight="1" x14ac:dyDescent="0.2">
      <c r="A20" s="56" t="s">
        <v>90</v>
      </c>
      <c r="B20" s="9">
        <v>1.8</v>
      </c>
      <c r="C20" s="9">
        <v>0.4</v>
      </c>
      <c r="D20" s="79">
        <v>0.3</v>
      </c>
      <c r="E20" s="9">
        <v>0.4</v>
      </c>
      <c r="F20" s="9">
        <v>1.2</v>
      </c>
      <c r="G20" s="9">
        <f>'Algodao em Pluma'!B19</f>
        <v>2.4</v>
      </c>
      <c r="H20" s="9">
        <v>2.8</v>
      </c>
      <c r="I20" s="79">
        <f>'Algodao em Pluma'!C19</f>
        <v>2.8</v>
      </c>
      <c r="J20" s="79">
        <f t="shared" si="0"/>
        <v>0</v>
      </c>
      <c r="K20" s="79">
        <f t="shared" si="1"/>
        <v>16.7</v>
      </c>
      <c r="L20" s="79">
        <f t="shared" si="2"/>
        <v>0</v>
      </c>
      <c r="M20" s="79">
        <f t="shared" si="3"/>
        <v>0.39999999999999991</v>
      </c>
      <c r="N20" s="91"/>
      <c r="O20" s="56" t="s">
        <v>90</v>
      </c>
      <c r="P20" s="24">
        <v>273</v>
      </c>
      <c r="Q20" s="24">
        <v>107</v>
      </c>
      <c r="R20" s="89">
        <v>187</v>
      </c>
      <c r="S20" s="24">
        <v>379</v>
      </c>
      <c r="T20" s="24">
        <v>285.95</v>
      </c>
      <c r="U20" s="24">
        <f>'Algodao em Pluma'!E19</f>
        <v>956.55</v>
      </c>
      <c r="V20" s="24">
        <v>367.15</v>
      </c>
      <c r="W20" s="89">
        <f>'Algodao em Pluma'!F19</f>
        <v>514.85</v>
      </c>
      <c r="X20" s="79">
        <f t="shared" si="4"/>
        <v>40.200000000000003</v>
      </c>
      <c r="Y20" s="79">
        <f t="shared" si="5"/>
        <v>-46.2</v>
      </c>
      <c r="Z20" s="90"/>
      <c r="AA20" s="56" t="s">
        <v>90</v>
      </c>
      <c r="AB20" s="9">
        <v>0.5</v>
      </c>
      <c r="AC20" s="9">
        <v>0</v>
      </c>
      <c r="AD20" s="79">
        <v>0.1</v>
      </c>
      <c r="AE20" s="9">
        <v>0.2</v>
      </c>
      <c r="AF20" s="9">
        <v>0.3</v>
      </c>
      <c r="AG20" s="9">
        <f>'Algodao em Pluma'!H19</f>
        <v>2.2999999999999998</v>
      </c>
      <c r="AH20" s="9">
        <v>1</v>
      </c>
      <c r="AI20" s="79">
        <f>'Algodao em Pluma'!I19</f>
        <v>1.4</v>
      </c>
      <c r="AJ20" s="79">
        <f t="shared" si="6"/>
        <v>40</v>
      </c>
      <c r="AK20" s="79">
        <f t="shared" si="7"/>
        <v>-39.1</v>
      </c>
      <c r="AL20" s="79">
        <f t="shared" si="8"/>
        <v>0.39999999999999991</v>
      </c>
      <c r="AM20" s="79">
        <f t="shared" si="9"/>
        <v>-0.89999999999999991</v>
      </c>
      <c r="AN20" s="22"/>
    </row>
    <row r="21" spans="1:40" ht="15.6" customHeight="1" x14ac:dyDescent="0.2">
      <c r="A21" s="56" t="s">
        <v>91</v>
      </c>
      <c r="B21" s="9">
        <v>0.4</v>
      </c>
      <c r="C21" s="9">
        <v>0.3</v>
      </c>
      <c r="D21" s="79">
        <v>0.3</v>
      </c>
      <c r="E21" s="9">
        <v>0.3</v>
      </c>
      <c r="F21" s="9">
        <v>0.3</v>
      </c>
      <c r="G21" s="9">
        <f>'Algodao em Pluma'!B20</f>
        <v>0.3</v>
      </c>
      <c r="H21" s="9">
        <v>0.3</v>
      </c>
      <c r="I21" s="79">
        <f>'Algodao em Pluma'!C20</f>
        <v>0.3</v>
      </c>
      <c r="J21" s="79">
        <f t="shared" si="0"/>
        <v>0</v>
      </c>
      <c r="K21" s="79">
        <f t="shared" si="1"/>
        <v>0</v>
      </c>
      <c r="L21" s="79">
        <f t="shared" si="2"/>
        <v>0</v>
      </c>
      <c r="M21" s="79">
        <f t="shared" si="3"/>
        <v>0</v>
      </c>
      <c r="N21" s="91"/>
      <c r="O21" s="56" t="s">
        <v>91</v>
      </c>
      <c r="P21" s="24">
        <v>1448</v>
      </c>
      <c r="Q21" s="24">
        <v>1710</v>
      </c>
      <c r="R21" s="89">
        <v>1634</v>
      </c>
      <c r="S21" s="24">
        <v>1695</v>
      </c>
      <c r="T21" s="24">
        <v>1695.18</v>
      </c>
      <c r="U21" s="24">
        <f>'Algodao em Pluma'!E20</f>
        <v>1448.9399999999998</v>
      </c>
      <c r="V21" s="24">
        <v>1451.98</v>
      </c>
      <c r="W21" s="89">
        <f>'Algodao em Pluma'!F20</f>
        <v>1447.8</v>
      </c>
      <c r="X21" s="79">
        <f t="shared" si="4"/>
        <v>-0.3</v>
      </c>
      <c r="Y21" s="79">
        <f t="shared" si="5"/>
        <v>-0.1</v>
      </c>
      <c r="Z21" s="90"/>
      <c r="AA21" s="56" t="s">
        <v>91</v>
      </c>
      <c r="AB21" s="9">
        <v>0.6</v>
      </c>
      <c r="AC21" s="9">
        <v>0.5</v>
      </c>
      <c r="AD21" s="79">
        <v>0.5</v>
      </c>
      <c r="AE21" s="9">
        <v>0.5</v>
      </c>
      <c r="AF21" s="9">
        <v>0.5</v>
      </c>
      <c r="AG21" s="9">
        <f>'Algodao em Pluma'!H20</f>
        <v>0.4</v>
      </c>
      <c r="AH21" s="9">
        <v>0.4</v>
      </c>
      <c r="AI21" s="79">
        <f>'Algodao em Pluma'!I20</f>
        <v>0.4</v>
      </c>
      <c r="AJ21" s="79">
        <f t="shared" si="6"/>
        <v>0</v>
      </c>
      <c r="AK21" s="79">
        <f t="shared" si="7"/>
        <v>0</v>
      </c>
      <c r="AL21" s="79">
        <f t="shared" si="8"/>
        <v>0</v>
      </c>
      <c r="AM21" s="79">
        <f t="shared" si="9"/>
        <v>0</v>
      </c>
      <c r="AN21" s="22"/>
    </row>
    <row r="22" spans="1:40" ht="15.6" hidden="1" customHeight="1" x14ac:dyDescent="0.2">
      <c r="A22" s="56" t="s">
        <v>92</v>
      </c>
      <c r="B22" s="9">
        <v>0.1</v>
      </c>
      <c r="C22" s="9">
        <v>0.2</v>
      </c>
      <c r="D22" s="79">
        <v>0.1</v>
      </c>
      <c r="E22" s="9">
        <v>0.4</v>
      </c>
      <c r="F22" s="9">
        <v>0.5</v>
      </c>
      <c r="G22" s="9">
        <f>'Algodao em Pluma'!B21</f>
        <v>1.5</v>
      </c>
      <c r="H22" s="9">
        <v>1.9</v>
      </c>
      <c r="I22" s="79">
        <f>'Algodao em Pluma'!C21</f>
        <v>1.9</v>
      </c>
      <c r="J22" s="79">
        <f t="shared" si="0"/>
        <v>0</v>
      </c>
      <c r="K22" s="79">
        <f t="shared" si="1"/>
        <v>26.7</v>
      </c>
      <c r="L22" s="79">
        <f t="shared" si="2"/>
        <v>0</v>
      </c>
      <c r="M22" s="79">
        <f t="shared" si="3"/>
        <v>0.39999999999999991</v>
      </c>
      <c r="N22" s="91"/>
      <c r="O22" s="56" t="s">
        <v>92</v>
      </c>
      <c r="P22" s="24">
        <v>231</v>
      </c>
      <c r="Q22" s="24">
        <v>424</v>
      </c>
      <c r="R22" s="89">
        <v>145</v>
      </c>
      <c r="S22" s="24">
        <v>295</v>
      </c>
      <c r="T22" s="24">
        <v>321.83999999999997</v>
      </c>
      <c r="U22" s="24">
        <f>'Algodao em Pluma'!E21</f>
        <v>397.8</v>
      </c>
      <c r="V22" s="24">
        <v>360.72</v>
      </c>
      <c r="W22" s="89">
        <f>'Algodao em Pluma'!F21</f>
        <v>880.56</v>
      </c>
      <c r="X22" s="79">
        <f t="shared" si="4"/>
        <v>144.1</v>
      </c>
      <c r="Y22" s="79">
        <f t="shared" si="5"/>
        <v>121.4</v>
      </c>
      <c r="Z22" s="90"/>
      <c r="AA22" s="56" t="s">
        <v>92</v>
      </c>
      <c r="AB22" s="9">
        <v>0</v>
      </c>
      <c r="AC22" s="9">
        <v>0.1</v>
      </c>
      <c r="AD22" s="79">
        <v>0</v>
      </c>
      <c r="AE22" s="9">
        <v>0.1</v>
      </c>
      <c r="AF22" s="9">
        <v>0.2</v>
      </c>
      <c r="AG22" s="9">
        <f>'Algodao em Pluma'!H21</f>
        <v>0.6</v>
      </c>
      <c r="AH22" s="9">
        <v>0.7</v>
      </c>
      <c r="AI22" s="79">
        <f>'Algodao em Pluma'!I21</f>
        <v>1.7</v>
      </c>
      <c r="AJ22" s="79">
        <f t="shared" si="6"/>
        <v>142.9</v>
      </c>
      <c r="AK22" s="79">
        <f t="shared" si="7"/>
        <v>183.3</v>
      </c>
      <c r="AL22" s="79">
        <f t="shared" si="8"/>
        <v>1</v>
      </c>
      <c r="AM22" s="79">
        <f t="shared" si="9"/>
        <v>1.1000000000000001</v>
      </c>
      <c r="AN22" s="22"/>
    </row>
    <row r="23" spans="1:40" ht="15.6" customHeight="1" x14ac:dyDescent="0.2">
      <c r="A23" s="56" t="s">
        <v>93</v>
      </c>
      <c r="B23" s="9">
        <v>0.3</v>
      </c>
      <c r="C23" s="9">
        <v>0.1</v>
      </c>
      <c r="D23" s="79">
        <v>0</v>
      </c>
      <c r="E23" s="9">
        <v>0</v>
      </c>
      <c r="F23" s="9">
        <v>0</v>
      </c>
      <c r="G23" s="9">
        <f>'Algodao em Pluma'!B22</f>
        <v>0</v>
      </c>
      <c r="H23" s="9">
        <v>0</v>
      </c>
      <c r="I23" s="79">
        <f>'Algodao em Pluma'!C22</f>
        <v>0</v>
      </c>
      <c r="J23" s="79">
        <f t="shared" si="0"/>
        <v>0</v>
      </c>
      <c r="K23" s="79">
        <f t="shared" si="1"/>
        <v>0</v>
      </c>
      <c r="L23" s="79">
        <f t="shared" si="2"/>
        <v>0</v>
      </c>
      <c r="M23" s="79">
        <f t="shared" si="3"/>
        <v>0</v>
      </c>
      <c r="N23" s="91"/>
      <c r="O23" s="56" t="s">
        <v>93</v>
      </c>
      <c r="P23" s="24">
        <v>189</v>
      </c>
      <c r="Q23" s="24">
        <v>179</v>
      </c>
      <c r="R23" s="89">
        <v>0</v>
      </c>
      <c r="S23" s="24">
        <v>0</v>
      </c>
      <c r="T23" s="24">
        <v>0</v>
      </c>
      <c r="U23" s="24">
        <f>'Algodao em Pluma'!E22</f>
        <v>0</v>
      </c>
      <c r="V23" s="24">
        <v>0</v>
      </c>
      <c r="W23" s="89">
        <f>'Algodao em Pluma'!F22</f>
        <v>0</v>
      </c>
      <c r="X23" s="79">
        <f t="shared" si="4"/>
        <v>0</v>
      </c>
      <c r="Y23" s="79">
        <f t="shared" si="5"/>
        <v>0</v>
      </c>
      <c r="Z23" s="90"/>
      <c r="AA23" s="56" t="s">
        <v>93</v>
      </c>
      <c r="AB23" s="9">
        <v>0.1</v>
      </c>
      <c r="AC23" s="9">
        <v>0</v>
      </c>
      <c r="AD23" s="79">
        <v>0</v>
      </c>
      <c r="AE23" s="9">
        <v>0</v>
      </c>
      <c r="AF23" s="9">
        <v>0</v>
      </c>
      <c r="AG23" s="9">
        <f>'Algodao em Pluma'!H22</f>
        <v>0</v>
      </c>
      <c r="AH23" s="9">
        <v>0</v>
      </c>
      <c r="AI23" s="79">
        <f>'Algodao em Pluma'!I22</f>
        <v>0</v>
      </c>
      <c r="AJ23" s="79">
        <f t="shared" si="6"/>
        <v>0</v>
      </c>
      <c r="AK23" s="79">
        <f t="shared" si="7"/>
        <v>0</v>
      </c>
      <c r="AL23" s="79">
        <f t="shared" si="8"/>
        <v>0</v>
      </c>
      <c r="AM23" s="79">
        <f t="shared" si="9"/>
        <v>0</v>
      </c>
      <c r="AN23" s="22"/>
    </row>
    <row r="24" spans="1:40" ht="15.6" customHeight="1" x14ac:dyDescent="0.2">
      <c r="A24" s="56" t="s">
        <v>94</v>
      </c>
      <c r="B24" s="9">
        <v>0.1</v>
      </c>
      <c r="C24" s="9">
        <v>0.1</v>
      </c>
      <c r="D24" s="79">
        <v>0</v>
      </c>
      <c r="E24" s="9">
        <v>0</v>
      </c>
      <c r="F24" s="9">
        <v>0</v>
      </c>
      <c r="G24" s="9">
        <f>'Algodao em Pluma'!B23</f>
        <v>1</v>
      </c>
      <c r="H24" s="9">
        <v>0.5</v>
      </c>
      <c r="I24" s="79">
        <f>'Algodao em Pluma'!C23</f>
        <v>1</v>
      </c>
      <c r="J24" s="79">
        <f t="shared" si="0"/>
        <v>100</v>
      </c>
      <c r="K24" s="79">
        <f t="shared" si="1"/>
        <v>0</v>
      </c>
      <c r="L24" s="79">
        <f t="shared" si="2"/>
        <v>0.5</v>
      </c>
      <c r="M24" s="79">
        <f t="shared" si="3"/>
        <v>0</v>
      </c>
      <c r="N24" s="91"/>
      <c r="O24" s="56" t="s">
        <v>94</v>
      </c>
      <c r="P24" s="24">
        <v>168</v>
      </c>
      <c r="Q24" s="24">
        <v>172</v>
      </c>
      <c r="R24" s="89">
        <v>0</v>
      </c>
      <c r="S24" s="24">
        <v>0</v>
      </c>
      <c r="T24" s="24">
        <v>0</v>
      </c>
      <c r="U24" s="24">
        <f>'Algodao em Pluma'!E23</f>
        <v>759</v>
      </c>
      <c r="V24" s="24">
        <v>1313</v>
      </c>
      <c r="W24" s="89">
        <f>'Algodao em Pluma'!F23</f>
        <v>793</v>
      </c>
      <c r="X24" s="79">
        <f t="shared" si="4"/>
        <v>-39.6</v>
      </c>
      <c r="Y24" s="79">
        <f t="shared" si="5"/>
        <v>4.5</v>
      </c>
      <c r="Z24" s="90"/>
      <c r="AA24" s="56" t="s">
        <v>94</v>
      </c>
      <c r="AB24" s="9">
        <v>0</v>
      </c>
      <c r="AC24" s="9">
        <v>0</v>
      </c>
      <c r="AD24" s="79">
        <v>0</v>
      </c>
      <c r="AE24" s="9">
        <v>0</v>
      </c>
      <c r="AF24" s="9">
        <v>0</v>
      </c>
      <c r="AG24" s="9">
        <f>'Algodao em Pluma'!H23</f>
        <v>0.8</v>
      </c>
      <c r="AH24" s="9">
        <v>0.7</v>
      </c>
      <c r="AI24" s="79">
        <f>'Algodao em Pluma'!I23</f>
        <v>0.8</v>
      </c>
      <c r="AJ24" s="79">
        <f t="shared" si="6"/>
        <v>14.3</v>
      </c>
      <c r="AK24" s="79">
        <f t="shared" si="7"/>
        <v>0</v>
      </c>
      <c r="AL24" s="79">
        <f t="shared" si="8"/>
        <v>0.10000000000000009</v>
      </c>
      <c r="AM24" s="79">
        <f t="shared" si="9"/>
        <v>0</v>
      </c>
      <c r="AN24" s="22"/>
    </row>
    <row r="25" spans="1:40" ht="15.6" customHeight="1" x14ac:dyDescent="0.2">
      <c r="A25" s="56" t="s">
        <v>95</v>
      </c>
      <c r="B25" s="9">
        <v>0</v>
      </c>
      <c r="C25" s="9">
        <v>0</v>
      </c>
      <c r="D25" s="79">
        <v>0</v>
      </c>
      <c r="E25" s="9">
        <v>0</v>
      </c>
      <c r="F25" s="9">
        <v>0</v>
      </c>
      <c r="G25" s="9">
        <f>'Algodao em Pluma'!B24</f>
        <v>0</v>
      </c>
      <c r="H25" s="9">
        <v>0</v>
      </c>
      <c r="I25" s="79">
        <f>'Algodao em Pluma'!C24</f>
        <v>0</v>
      </c>
      <c r="J25" s="79">
        <f t="shared" si="0"/>
        <v>0</v>
      </c>
      <c r="K25" s="79">
        <f t="shared" si="1"/>
        <v>0</v>
      </c>
      <c r="L25" s="79">
        <f t="shared" si="2"/>
        <v>0</v>
      </c>
      <c r="M25" s="79">
        <f t="shared" si="3"/>
        <v>0</v>
      </c>
      <c r="N25" s="91"/>
      <c r="O25" s="56" t="s">
        <v>95</v>
      </c>
      <c r="P25" s="24">
        <v>0</v>
      </c>
      <c r="Q25" s="24">
        <v>0</v>
      </c>
      <c r="R25" s="89">
        <v>0</v>
      </c>
      <c r="S25" s="24">
        <v>0</v>
      </c>
      <c r="T25" s="24">
        <v>0</v>
      </c>
      <c r="U25" s="24">
        <f>'Algodao em Pluma'!E24</f>
        <v>0</v>
      </c>
      <c r="V25" s="24">
        <v>0</v>
      </c>
      <c r="W25" s="89">
        <f>'Algodao em Pluma'!F24</f>
        <v>0</v>
      </c>
      <c r="X25" s="79">
        <f t="shared" si="4"/>
        <v>0</v>
      </c>
      <c r="Y25" s="79">
        <f t="shared" si="5"/>
        <v>0</v>
      </c>
      <c r="Z25" s="90"/>
      <c r="AA25" s="56" t="s">
        <v>95</v>
      </c>
      <c r="AB25" s="9">
        <v>0</v>
      </c>
      <c r="AC25" s="9">
        <v>0</v>
      </c>
      <c r="AD25" s="79">
        <v>0</v>
      </c>
      <c r="AE25" s="9">
        <v>0</v>
      </c>
      <c r="AF25" s="9">
        <v>0</v>
      </c>
      <c r="AG25" s="9">
        <f>'Algodao em Pluma'!H24</f>
        <v>0</v>
      </c>
      <c r="AH25" s="9">
        <v>0</v>
      </c>
      <c r="AI25" s="79">
        <f>'Algodao em Pluma'!I24</f>
        <v>0</v>
      </c>
      <c r="AJ25" s="79">
        <f t="shared" si="6"/>
        <v>0</v>
      </c>
      <c r="AK25" s="79">
        <f t="shared" si="7"/>
        <v>0</v>
      </c>
      <c r="AL25" s="79">
        <f t="shared" si="8"/>
        <v>0</v>
      </c>
      <c r="AM25" s="79">
        <f t="shared" si="9"/>
        <v>0</v>
      </c>
      <c r="AN25" s="22"/>
    </row>
    <row r="26" spans="1:40" ht="15.6" customHeight="1" x14ac:dyDescent="0.2">
      <c r="A26" s="56" t="s">
        <v>96</v>
      </c>
      <c r="B26" s="9">
        <v>319.39999999999998</v>
      </c>
      <c r="C26" s="9">
        <v>281.10000000000002</v>
      </c>
      <c r="D26" s="79">
        <v>235.2</v>
      </c>
      <c r="E26" s="9">
        <v>201.6</v>
      </c>
      <c r="F26" s="9">
        <v>263.7</v>
      </c>
      <c r="G26" s="9">
        <f>'Algodao em Pluma'!B25</f>
        <v>266.60000000000002</v>
      </c>
      <c r="H26" s="9">
        <v>251</v>
      </c>
      <c r="I26" s="79">
        <f>'Algodao em Pluma'!C25</f>
        <v>307.7</v>
      </c>
      <c r="J26" s="79">
        <f t="shared" si="0"/>
        <v>22.6</v>
      </c>
      <c r="K26" s="79">
        <f t="shared" si="1"/>
        <v>15.4</v>
      </c>
      <c r="L26" s="79">
        <f t="shared" si="2"/>
        <v>56.699999999999989</v>
      </c>
      <c r="M26" s="79">
        <f t="shared" si="3"/>
        <v>41.099999999999966</v>
      </c>
      <c r="N26" s="91"/>
      <c r="O26" s="56" t="s">
        <v>96</v>
      </c>
      <c r="P26" s="24">
        <v>1513</v>
      </c>
      <c r="Q26" s="24">
        <v>1546</v>
      </c>
      <c r="R26" s="89">
        <v>1052</v>
      </c>
      <c r="S26" s="24">
        <v>1717</v>
      </c>
      <c r="T26" s="24">
        <v>1890</v>
      </c>
      <c r="U26" s="24">
        <f>'Algodao em Pluma'!E25</f>
        <v>1900</v>
      </c>
      <c r="V26" s="24">
        <v>1814</v>
      </c>
      <c r="W26" s="89">
        <f>'Algodao em Pluma'!F25</f>
        <v>1861</v>
      </c>
      <c r="X26" s="79">
        <f t="shared" si="4"/>
        <v>2.6</v>
      </c>
      <c r="Y26" s="79">
        <f t="shared" si="5"/>
        <v>-2.1</v>
      </c>
      <c r="Z26" s="90"/>
      <c r="AA26" s="56" t="s">
        <v>96</v>
      </c>
      <c r="AB26" s="9">
        <v>483.3</v>
      </c>
      <c r="AC26" s="9">
        <v>434.6</v>
      </c>
      <c r="AD26" s="79">
        <v>247.3</v>
      </c>
      <c r="AE26" s="9">
        <v>346.2</v>
      </c>
      <c r="AF26" s="9">
        <v>498.4</v>
      </c>
      <c r="AG26" s="9">
        <f>'Algodao em Pluma'!H25</f>
        <v>506.6</v>
      </c>
      <c r="AH26" s="9">
        <v>455.3</v>
      </c>
      <c r="AI26" s="79">
        <f>'Algodao em Pluma'!I25</f>
        <v>572.6</v>
      </c>
      <c r="AJ26" s="79">
        <f t="shared" si="6"/>
        <v>25.8</v>
      </c>
      <c r="AK26" s="79">
        <f t="shared" si="7"/>
        <v>13</v>
      </c>
      <c r="AL26" s="79">
        <f t="shared" si="8"/>
        <v>117.30000000000001</v>
      </c>
      <c r="AM26" s="79">
        <f t="shared" si="9"/>
        <v>66</v>
      </c>
      <c r="AN26" s="22"/>
    </row>
    <row r="27" spans="1:40" ht="15.6" customHeight="1" x14ac:dyDescent="0.2">
      <c r="A27" s="54" t="s">
        <v>97</v>
      </c>
      <c r="B27" s="78">
        <v>734.2</v>
      </c>
      <c r="C27" s="78">
        <v>627.6</v>
      </c>
      <c r="D27" s="78">
        <v>660.4</v>
      </c>
      <c r="E27" s="78">
        <v>682.6</v>
      </c>
      <c r="F27" s="78">
        <v>841.2</v>
      </c>
      <c r="G27" s="78">
        <f>'Algodao em Pluma'!B26</f>
        <v>1011.0999999999999</v>
      </c>
      <c r="H27" s="78">
        <v>1212.7</v>
      </c>
      <c r="I27" s="78">
        <f>'Algodao em Pluma'!C26</f>
        <v>1193.1999999999998</v>
      </c>
      <c r="J27" s="78">
        <f t="shared" si="0"/>
        <v>-1.6</v>
      </c>
      <c r="K27" s="78">
        <f t="shared" si="1"/>
        <v>18</v>
      </c>
      <c r="L27" s="78">
        <f t="shared" si="2"/>
        <v>-19.500000000000227</v>
      </c>
      <c r="M27" s="78">
        <f t="shared" si="3"/>
        <v>182.09999999999991</v>
      </c>
      <c r="N27" s="85"/>
      <c r="O27" s="54" t="s">
        <v>97</v>
      </c>
      <c r="P27" s="86">
        <v>1569</v>
      </c>
      <c r="Q27" s="86">
        <v>1640</v>
      </c>
      <c r="R27" s="86">
        <v>1460</v>
      </c>
      <c r="S27" s="86">
        <v>1615</v>
      </c>
      <c r="T27" s="86">
        <v>1663.8264859999999</v>
      </c>
      <c r="U27" s="86">
        <f>'Algodao em Pluma'!E26</f>
        <v>1689.2956275343686</v>
      </c>
      <c r="V27" s="86">
        <v>1747.6641500000001</v>
      </c>
      <c r="W27" s="86">
        <f>'Algodao em Pluma'!F26</f>
        <v>1747.7181027489107</v>
      </c>
      <c r="X27" s="78">
        <f t="shared" si="4"/>
        <v>0</v>
      </c>
      <c r="Y27" s="78">
        <f t="shared" si="5"/>
        <v>3.5</v>
      </c>
      <c r="Z27" s="87"/>
      <c r="AA27" s="54" t="s">
        <v>97</v>
      </c>
      <c r="AB27" s="78">
        <v>1152.2</v>
      </c>
      <c r="AC27" s="78">
        <v>1029.2</v>
      </c>
      <c r="AD27" s="78">
        <v>963.9</v>
      </c>
      <c r="AE27" s="78">
        <v>1102.3</v>
      </c>
      <c r="AF27" s="78">
        <v>1399.6</v>
      </c>
      <c r="AG27" s="78">
        <f>'Algodao em Pluma'!H26</f>
        <v>1708.1</v>
      </c>
      <c r="AH27" s="78">
        <v>2119.4</v>
      </c>
      <c r="AI27" s="78">
        <f>'Algodao em Pluma'!I26</f>
        <v>2085.4</v>
      </c>
      <c r="AJ27" s="78">
        <f t="shared" si="6"/>
        <v>-1.6</v>
      </c>
      <c r="AK27" s="78">
        <f t="shared" si="7"/>
        <v>22.1</v>
      </c>
      <c r="AL27" s="78">
        <f t="shared" si="8"/>
        <v>-34</v>
      </c>
      <c r="AM27" s="78">
        <f t="shared" si="9"/>
        <v>377.30000000000018</v>
      </c>
      <c r="AN27" s="22"/>
    </row>
    <row r="28" spans="1:40" ht="15.6" customHeight="1" x14ac:dyDescent="0.2">
      <c r="A28" s="56" t="s">
        <v>98</v>
      </c>
      <c r="B28" s="9">
        <v>643.1</v>
      </c>
      <c r="C28" s="9">
        <v>562.70000000000005</v>
      </c>
      <c r="D28" s="79">
        <v>600.79999999999995</v>
      </c>
      <c r="E28" s="9">
        <v>627.79999999999995</v>
      </c>
      <c r="F28" s="9">
        <v>777.8</v>
      </c>
      <c r="G28" s="9">
        <f>'Algodao em Pluma'!B27</f>
        <v>961.3</v>
      </c>
      <c r="H28" s="9">
        <v>1149.7</v>
      </c>
      <c r="I28" s="79">
        <f>'Algodao em Pluma'!C27</f>
        <v>1140.0999999999999</v>
      </c>
      <c r="J28" s="79">
        <f t="shared" si="0"/>
        <v>-0.8</v>
      </c>
      <c r="K28" s="79">
        <f t="shared" si="1"/>
        <v>18.600000000000001</v>
      </c>
      <c r="L28" s="79">
        <f t="shared" si="2"/>
        <v>-9.6000000000001364</v>
      </c>
      <c r="M28" s="79">
        <f t="shared" si="3"/>
        <v>178.79999999999995</v>
      </c>
      <c r="N28" s="88"/>
      <c r="O28" s="56" t="s">
        <v>98</v>
      </c>
      <c r="P28" s="24">
        <v>1564</v>
      </c>
      <c r="Q28" s="24">
        <v>1638</v>
      </c>
      <c r="R28" s="89">
        <v>1466</v>
      </c>
      <c r="S28" s="24">
        <v>1611</v>
      </c>
      <c r="T28" s="24">
        <v>1658.8</v>
      </c>
      <c r="U28" s="24">
        <f>'Algodao em Pluma'!E27</f>
        <v>1682.23</v>
      </c>
      <c r="V28" s="24">
        <v>1749.88</v>
      </c>
      <c r="W28" s="89">
        <f>'Algodao em Pluma'!F27</f>
        <v>1741.2699999999998</v>
      </c>
      <c r="X28" s="79">
        <f t="shared" si="4"/>
        <v>-0.5</v>
      </c>
      <c r="Y28" s="79">
        <f t="shared" si="5"/>
        <v>3.5</v>
      </c>
      <c r="Z28" s="90"/>
      <c r="AA28" s="56" t="s">
        <v>98</v>
      </c>
      <c r="AB28" s="9">
        <v>1005.9</v>
      </c>
      <c r="AC28" s="9">
        <v>921.7</v>
      </c>
      <c r="AD28" s="79">
        <v>880.5</v>
      </c>
      <c r="AE28" s="9">
        <v>1011.3</v>
      </c>
      <c r="AF28" s="9">
        <v>1290.2</v>
      </c>
      <c r="AG28" s="9">
        <f>'Algodao em Pluma'!H27</f>
        <v>1617.1</v>
      </c>
      <c r="AH28" s="9">
        <v>2011.8</v>
      </c>
      <c r="AI28" s="79">
        <f>'Algodao em Pluma'!I27</f>
        <v>1985.2</v>
      </c>
      <c r="AJ28" s="79">
        <f t="shared" si="6"/>
        <v>-1.3</v>
      </c>
      <c r="AK28" s="79">
        <f t="shared" si="7"/>
        <v>22.8</v>
      </c>
      <c r="AL28" s="79">
        <f t="shared" si="8"/>
        <v>-26.599999999999909</v>
      </c>
      <c r="AM28" s="79">
        <f t="shared" si="9"/>
        <v>368.10000000000014</v>
      </c>
      <c r="AN28" s="22"/>
    </row>
    <row r="29" spans="1:40" ht="15.6" customHeight="1" x14ac:dyDescent="0.2">
      <c r="A29" s="56" t="s">
        <v>99</v>
      </c>
      <c r="B29" s="9">
        <v>37.5</v>
      </c>
      <c r="C29" s="9">
        <v>31.1</v>
      </c>
      <c r="D29" s="79">
        <v>29.9</v>
      </c>
      <c r="E29" s="9">
        <v>28.6</v>
      </c>
      <c r="F29" s="9">
        <v>30.4</v>
      </c>
      <c r="G29" s="9">
        <f>'Algodao em Pluma'!B28</f>
        <v>22.5</v>
      </c>
      <c r="H29" s="9">
        <v>27.5</v>
      </c>
      <c r="I29" s="79">
        <f>'Algodao em Pluma'!C28</f>
        <v>25.5</v>
      </c>
      <c r="J29" s="79">
        <f t="shared" si="0"/>
        <v>-7.3</v>
      </c>
      <c r="K29" s="79">
        <f t="shared" si="1"/>
        <v>13.3</v>
      </c>
      <c r="L29" s="79">
        <f t="shared" si="2"/>
        <v>-2</v>
      </c>
      <c r="M29" s="79">
        <f t="shared" si="3"/>
        <v>3</v>
      </c>
      <c r="N29" s="88"/>
      <c r="O29" s="56" t="s">
        <v>99</v>
      </c>
      <c r="P29" s="24">
        <v>1689</v>
      </c>
      <c r="Q29" s="24">
        <v>1778</v>
      </c>
      <c r="R29" s="89">
        <v>1616</v>
      </c>
      <c r="S29" s="24">
        <v>1784</v>
      </c>
      <c r="T29" s="24">
        <v>1845</v>
      </c>
      <c r="U29" s="24">
        <f>'Algodao em Pluma'!E28</f>
        <v>1985.2199999999998</v>
      </c>
      <c r="V29" s="24">
        <v>1817.12</v>
      </c>
      <c r="W29" s="89">
        <f>'Algodao em Pluma'!F28</f>
        <v>1932.74</v>
      </c>
      <c r="X29" s="79">
        <f t="shared" si="4"/>
        <v>6.4</v>
      </c>
      <c r="Y29" s="79">
        <f t="shared" si="5"/>
        <v>-2.6</v>
      </c>
      <c r="Z29" s="90"/>
      <c r="AA29" s="56" t="s">
        <v>99</v>
      </c>
      <c r="AB29" s="9">
        <v>63.3</v>
      </c>
      <c r="AC29" s="9">
        <v>55.3</v>
      </c>
      <c r="AD29" s="79">
        <v>48.3</v>
      </c>
      <c r="AE29" s="9">
        <v>49.1</v>
      </c>
      <c r="AF29" s="9">
        <v>56.1</v>
      </c>
      <c r="AG29" s="9">
        <f>'Algodao em Pluma'!H28</f>
        <v>44.7</v>
      </c>
      <c r="AH29" s="9">
        <v>50</v>
      </c>
      <c r="AI29" s="79">
        <f>'Algodao em Pluma'!I28</f>
        <v>49.3</v>
      </c>
      <c r="AJ29" s="79">
        <f t="shared" si="6"/>
        <v>-1.4</v>
      </c>
      <c r="AK29" s="79">
        <f t="shared" si="7"/>
        <v>10.3</v>
      </c>
      <c r="AL29" s="79">
        <f t="shared" si="8"/>
        <v>-0.70000000000000284</v>
      </c>
      <c r="AM29" s="79">
        <f t="shared" si="9"/>
        <v>4.5999999999999943</v>
      </c>
      <c r="AN29" s="22"/>
    </row>
    <row r="30" spans="1:40" ht="15.6" customHeight="1" x14ac:dyDescent="0.2">
      <c r="A30" s="56" t="s">
        <v>100</v>
      </c>
      <c r="B30" s="9">
        <v>53.6</v>
      </c>
      <c r="C30" s="9">
        <v>33.799999999999997</v>
      </c>
      <c r="D30" s="79">
        <v>29.7</v>
      </c>
      <c r="E30" s="9">
        <v>26.2</v>
      </c>
      <c r="F30" s="9">
        <v>33</v>
      </c>
      <c r="G30" s="9">
        <f>'Algodao em Pluma'!B29</f>
        <v>27.3</v>
      </c>
      <c r="H30" s="9">
        <v>35.5</v>
      </c>
      <c r="I30" s="79">
        <f>'Algodao em Pluma'!C29</f>
        <v>27.6</v>
      </c>
      <c r="J30" s="79">
        <f t="shared" si="0"/>
        <v>-22.3</v>
      </c>
      <c r="K30" s="79">
        <f t="shared" si="1"/>
        <v>1.1000000000000001</v>
      </c>
      <c r="L30" s="79">
        <f t="shared" si="2"/>
        <v>-7.8999999999999986</v>
      </c>
      <c r="M30" s="79">
        <f t="shared" si="3"/>
        <v>0.30000000000000071</v>
      </c>
      <c r="N30" s="88"/>
      <c r="O30" s="56" t="s">
        <v>100</v>
      </c>
      <c r="P30" s="24">
        <v>1548</v>
      </c>
      <c r="Q30" s="24">
        <v>1544</v>
      </c>
      <c r="R30" s="89">
        <v>1182</v>
      </c>
      <c r="S30" s="24">
        <v>1598</v>
      </c>
      <c r="T30" s="24">
        <v>1615.4</v>
      </c>
      <c r="U30" s="24">
        <f>'Algodao em Pluma'!E29</f>
        <v>1694.2</v>
      </c>
      <c r="V30" s="24">
        <v>1622.098</v>
      </c>
      <c r="W30" s="89">
        <f>'Algodao em Pluma'!F29</f>
        <v>1843.1320000000001</v>
      </c>
      <c r="X30" s="79">
        <f t="shared" si="4"/>
        <v>13.6</v>
      </c>
      <c r="Y30" s="79">
        <f t="shared" si="5"/>
        <v>8.8000000000000007</v>
      </c>
      <c r="Z30" s="90"/>
      <c r="AA30" s="56" t="s">
        <v>100</v>
      </c>
      <c r="AB30" s="9">
        <v>83</v>
      </c>
      <c r="AC30" s="9">
        <v>52.2</v>
      </c>
      <c r="AD30" s="79">
        <v>35.1</v>
      </c>
      <c r="AE30" s="9">
        <v>41.9</v>
      </c>
      <c r="AF30" s="9">
        <v>53.3</v>
      </c>
      <c r="AG30" s="9">
        <f>'Algodao em Pluma'!H29</f>
        <v>46.3</v>
      </c>
      <c r="AH30" s="9">
        <v>57.6</v>
      </c>
      <c r="AI30" s="79">
        <f>'Algodao em Pluma'!I29</f>
        <v>50.9</v>
      </c>
      <c r="AJ30" s="79">
        <f t="shared" si="6"/>
        <v>-11.6</v>
      </c>
      <c r="AK30" s="79">
        <f t="shared" si="7"/>
        <v>9.9</v>
      </c>
      <c r="AL30" s="79">
        <f t="shared" si="8"/>
        <v>-6.7000000000000028</v>
      </c>
      <c r="AM30" s="79">
        <f t="shared" si="9"/>
        <v>4.6000000000000014</v>
      </c>
      <c r="AN30" s="22"/>
    </row>
    <row r="31" spans="1:40" ht="15.6" hidden="1" customHeight="1" x14ac:dyDescent="0.2">
      <c r="A31" s="56" t="s">
        <v>101</v>
      </c>
      <c r="B31" s="9">
        <v>0</v>
      </c>
      <c r="C31" s="9">
        <v>0</v>
      </c>
      <c r="D31" s="79">
        <v>0</v>
      </c>
      <c r="E31" s="9">
        <v>0</v>
      </c>
      <c r="F31" s="9">
        <v>0</v>
      </c>
      <c r="G31" s="9">
        <f>'Algodao em Pluma'!B30</f>
        <v>0</v>
      </c>
      <c r="H31" s="9">
        <v>0</v>
      </c>
      <c r="I31" s="79">
        <f>'Algodao em Pluma'!C30</f>
        <v>0</v>
      </c>
      <c r="J31" s="79">
        <f t="shared" si="0"/>
        <v>0</v>
      </c>
      <c r="K31" s="79">
        <f t="shared" si="1"/>
        <v>0</v>
      </c>
      <c r="L31" s="79">
        <f t="shared" si="2"/>
        <v>0</v>
      </c>
      <c r="M31" s="79">
        <f t="shared" si="3"/>
        <v>0</v>
      </c>
      <c r="N31" s="88"/>
      <c r="O31" s="56" t="s">
        <v>101</v>
      </c>
      <c r="P31" s="24">
        <v>0</v>
      </c>
      <c r="Q31" s="24">
        <v>0</v>
      </c>
      <c r="R31" s="89">
        <v>0</v>
      </c>
      <c r="S31" s="24">
        <v>0</v>
      </c>
      <c r="T31" s="24">
        <v>0</v>
      </c>
      <c r="U31" s="24">
        <f>'Algodao em Pluma'!E30</f>
        <v>0</v>
      </c>
      <c r="V31" s="24">
        <v>0</v>
      </c>
      <c r="W31" s="89">
        <f>'Algodao em Pluma'!F30</f>
        <v>0</v>
      </c>
      <c r="X31" s="79">
        <f t="shared" si="4"/>
        <v>0</v>
      </c>
      <c r="Y31" s="79">
        <f t="shared" si="5"/>
        <v>0</v>
      </c>
      <c r="Z31" s="90"/>
      <c r="AA31" s="56" t="s">
        <v>101</v>
      </c>
      <c r="AB31" s="9">
        <v>0</v>
      </c>
      <c r="AC31" s="9">
        <v>0</v>
      </c>
      <c r="AD31" s="79">
        <v>0</v>
      </c>
      <c r="AE31" s="9">
        <v>0</v>
      </c>
      <c r="AF31" s="9">
        <v>0</v>
      </c>
      <c r="AG31" s="9">
        <f>'Algodao em Pluma'!H30</f>
        <v>0</v>
      </c>
      <c r="AH31" s="9">
        <v>0</v>
      </c>
      <c r="AI31" s="79">
        <f>'Algodao em Pluma'!I30</f>
        <v>0</v>
      </c>
      <c r="AJ31" s="79">
        <f t="shared" si="6"/>
        <v>0</v>
      </c>
      <c r="AK31" s="79">
        <f t="shared" si="7"/>
        <v>0</v>
      </c>
      <c r="AL31" s="79">
        <f t="shared" si="8"/>
        <v>0</v>
      </c>
      <c r="AM31" s="79">
        <f t="shared" si="9"/>
        <v>0</v>
      </c>
      <c r="AN31" s="22"/>
    </row>
    <row r="32" spans="1:40" ht="15.6" customHeight="1" x14ac:dyDescent="0.2">
      <c r="A32" s="54" t="s">
        <v>102</v>
      </c>
      <c r="B32" s="78">
        <v>28.9</v>
      </c>
      <c r="C32" s="78">
        <v>22.2</v>
      </c>
      <c r="D32" s="78">
        <v>23.8</v>
      </c>
      <c r="E32" s="78">
        <v>18.399999999999999</v>
      </c>
      <c r="F32" s="78">
        <v>30.7</v>
      </c>
      <c r="G32" s="78">
        <f>'Algodao em Pluma'!B31</f>
        <v>36.5</v>
      </c>
      <c r="H32" s="78">
        <v>45.6</v>
      </c>
      <c r="I32" s="78">
        <f>'Algodao em Pluma'!C31</f>
        <v>37.200000000000003</v>
      </c>
      <c r="J32" s="78">
        <f t="shared" si="0"/>
        <v>-18.399999999999999</v>
      </c>
      <c r="K32" s="78">
        <f t="shared" si="1"/>
        <v>1.9</v>
      </c>
      <c r="L32" s="78">
        <f t="shared" si="2"/>
        <v>-8.3999999999999986</v>
      </c>
      <c r="M32" s="78">
        <f t="shared" si="3"/>
        <v>0.70000000000000284</v>
      </c>
      <c r="N32" s="85"/>
      <c r="O32" s="54" t="s">
        <v>102</v>
      </c>
      <c r="P32" s="86">
        <v>1349</v>
      </c>
      <c r="Q32" s="86">
        <v>1428</v>
      </c>
      <c r="R32" s="86">
        <v>1357</v>
      </c>
      <c r="S32" s="86">
        <v>1435</v>
      </c>
      <c r="T32" s="86">
        <v>1567.0886969999999</v>
      </c>
      <c r="U32" s="86">
        <f>'Algodao em Pluma'!E31</f>
        <v>1497.3123287671231</v>
      </c>
      <c r="V32" s="86">
        <v>1632.8042760000001</v>
      </c>
      <c r="W32" s="86">
        <f>'Algodao em Pluma'!F31</f>
        <v>1602.507258064516</v>
      </c>
      <c r="X32" s="78">
        <f t="shared" si="4"/>
        <v>-1.9</v>
      </c>
      <c r="Y32" s="78">
        <f t="shared" si="5"/>
        <v>7</v>
      </c>
      <c r="Z32" s="87"/>
      <c r="AA32" s="54" t="s">
        <v>102</v>
      </c>
      <c r="AB32" s="78">
        <v>39</v>
      </c>
      <c r="AC32" s="78">
        <v>31.7</v>
      </c>
      <c r="AD32" s="78">
        <v>32.299999999999997</v>
      </c>
      <c r="AE32" s="78">
        <v>26.4</v>
      </c>
      <c r="AF32" s="78">
        <v>48.1</v>
      </c>
      <c r="AG32" s="78">
        <f>'Algodao em Pluma'!H31</f>
        <v>54.699999999999996</v>
      </c>
      <c r="AH32" s="78">
        <v>74.5</v>
      </c>
      <c r="AI32" s="78">
        <f>'Algodao em Pluma'!I31</f>
        <v>59.6</v>
      </c>
      <c r="AJ32" s="78">
        <f t="shared" si="6"/>
        <v>-20</v>
      </c>
      <c r="AK32" s="78">
        <f t="shared" si="7"/>
        <v>9</v>
      </c>
      <c r="AL32" s="78">
        <f t="shared" si="8"/>
        <v>-14.899999999999999</v>
      </c>
      <c r="AM32" s="78">
        <f t="shared" si="9"/>
        <v>4.9000000000000057</v>
      </c>
      <c r="AN32" s="22"/>
    </row>
    <row r="33" spans="1:40" ht="15.6" customHeight="1" x14ac:dyDescent="0.2">
      <c r="A33" s="56" t="s">
        <v>103</v>
      </c>
      <c r="B33" s="9">
        <v>20.9</v>
      </c>
      <c r="C33" s="9">
        <v>18.8</v>
      </c>
      <c r="D33" s="79">
        <v>19.600000000000001</v>
      </c>
      <c r="E33" s="9">
        <v>15.6</v>
      </c>
      <c r="F33" s="9">
        <v>25</v>
      </c>
      <c r="G33" s="9">
        <f>'Algodao em Pluma'!B32</f>
        <v>31.8</v>
      </c>
      <c r="H33" s="9">
        <v>35.1</v>
      </c>
      <c r="I33" s="79">
        <f>'Algodao em Pluma'!C32</f>
        <v>29.1</v>
      </c>
      <c r="J33" s="79">
        <f t="shared" si="0"/>
        <v>-17.100000000000001</v>
      </c>
      <c r="K33" s="79">
        <f t="shared" si="1"/>
        <v>-8.5</v>
      </c>
      <c r="L33" s="79">
        <f t="shared" si="2"/>
        <v>-6</v>
      </c>
      <c r="M33" s="79">
        <f t="shared" si="3"/>
        <v>-2.6999999999999993</v>
      </c>
      <c r="N33" s="88"/>
      <c r="O33" s="56" t="s">
        <v>103</v>
      </c>
      <c r="P33" s="24">
        <v>1353</v>
      </c>
      <c r="Q33" s="24">
        <v>1440</v>
      </c>
      <c r="R33" s="89">
        <v>1368</v>
      </c>
      <c r="S33" s="24">
        <v>1496</v>
      </c>
      <c r="T33" s="24">
        <v>1586.4</v>
      </c>
      <c r="U33" s="24">
        <f>'Algodao em Pluma'!E32</f>
        <v>1489.1999999999998</v>
      </c>
      <c r="V33" s="24">
        <v>1637.2</v>
      </c>
      <c r="W33" s="89">
        <f>'Algodao em Pluma'!F32</f>
        <v>1587.1999999999998</v>
      </c>
      <c r="X33" s="79">
        <f t="shared" si="4"/>
        <v>-3.1</v>
      </c>
      <c r="Y33" s="79">
        <f t="shared" si="5"/>
        <v>6.6</v>
      </c>
      <c r="Z33" s="90"/>
      <c r="AA33" s="56" t="s">
        <v>103</v>
      </c>
      <c r="AB33" s="9">
        <v>28.3</v>
      </c>
      <c r="AC33" s="9">
        <v>27.1</v>
      </c>
      <c r="AD33" s="79">
        <v>26.8</v>
      </c>
      <c r="AE33" s="9">
        <v>22.7</v>
      </c>
      <c r="AF33" s="9">
        <v>39.700000000000003</v>
      </c>
      <c r="AG33" s="9">
        <f>'Algodao em Pluma'!H32</f>
        <v>47.4</v>
      </c>
      <c r="AH33" s="9">
        <v>57.5</v>
      </c>
      <c r="AI33" s="79">
        <f>'Algodao em Pluma'!I32</f>
        <v>46.2</v>
      </c>
      <c r="AJ33" s="79">
        <f t="shared" si="6"/>
        <v>-19.7</v>
      </c>
      <c r="AK33" s="79">
        <f t="shared" si="7"/>
        <v>-2.5</v>
      </c>
      <c r="AL33" s="79">
        <f t="shared" si="8"/>
        <v>-11.299999999999997</v>
      </c>
      <c r="AM33" s="79">
        <f t="shared" si="9"/>
        <v>-1.1999999999999957</v>
      </c>
      <c r="AN33" s="22"/>
    </row>
    <row r="34" spans="1:40" ht="15.6" hidden="1" customHeight="1" x14ac:dyDescent="0.2">
      <c r="A34" s="56" t="s">
        <v>104</v>
      </c>
      <c r="B34" s="9">
        <v>0</v>
      </c>
      <c r="C34" s="9">
        <v>0</v>
      </c>
      <c r="D34" s="79">
        <v>0</v>
      </c>
      <c r="E34" s="9">
        <v>0</v>
      </c>
      <c r="F34" s="9">
        <v>0</v>
      </c>
      <c r="G34" s="9">
        <f>'Algodao em Pluma'!B33</f>
        <v>0</v>
      </c>
      <c r="H34" s="9">
        <v>0</v>
      </c>
      <c r="I34" s="79">
        <f>'Algodao em Pluma'!C33</f>
        <v>0</v>
      </c>
      <c r="J34" s="79">
        <f t="shared" si="0"/>
        <v>0</v>
      </c>
      <c r="K34" s="79">
        <f t="shared" si="1"/>
        <v>0</v>
      </c>
      <c r="L34" s="79">
        <f t="shared" si="2"/>
        <v>0</v>
      </c>
      <c r="M34" s="79">
        <f t="shared" si="3"/>
        <v>0</v>
      </c>
      <c r="N34" s="88"/>
      <c r="O34" s="56" t="s">
        <v>104</v>
      </c>
      <c r="P34" s="24">
        <v>0</v>
      </c>
      <c r="Q34" s="24">
        <v>0</v>
      </c>
      <c r="R34" s="89">
        <v>0</v>
      </c>
      <c r="S34" s="24">
        <v>0</v>
      </c>
      <c r="T34" s="24">
        <v>0</v>
      </c>
      <c r="U34" s="24">
        <f>'Algodao em Pluma'!E33</f>
        <v>0</v>
      </c>
      <c r="V34" s="24">
        <v>0</v>
      </c>
      <c r="W34" s="89">
        <f>'Algodao em Pluma'!F33</f>
        <v>0</v>
      </c>
      <c r="X34" s="79">
        <f t="shared" si="4"/>
        <v>0</v>
      </c>
      <c r="Y34" s="79">
        <f t="shared" si="5"/>
        <v>0</v>
      </c>
      <c r="Z34" s="90"/>
      <c r="AA34" s="56" t="s">
        <v>104</v>
      </c>
      <c r="AB34" s="9">
        <v>0</v>
      </c>
      <c r="AC34" s="9">
        <v>0</v>
      </c>
      <c r="AD34" s="79">
        <v>0</v>
      </c>
      <c r="AE34" s="9">
        <v>0</v>
      </c>
      <c r="AF34" s="9">
        <v>0</v>
      </c>
      <c r="AG34" s="9">
        <f>'Algodao em Pluma'!H33</f>
        <v>0</v>
      </c>
      <c r="AH34" s="9">
        <v>0</v>
      </c>
      <c r="AI34" s="79">
        <f>'Algodao em Pluma'!I33</f>
        <v>0</v>
      </c>
      <c r="AJ34" s="79">
        <f t="shared" si="6"/>
        <v>0</v>
      </c>
      <c r="AK34" s="79">
        <f t="shared" si="7"/>
        <v>0</v>
      </c>
      <c r="AL34" s="79">
        <f t="shared" si="8"/>
        <v>0</v>
      </c>
      <c r="AM34" s="79">
        <f t="shared" si="9"/>
        <v>0</v>
      </c>
      <c r="AN34" s="22"/>
    </row>
    <row r="35" spans="1:40" ht="15.6" hidden="1" customHeight="1" x14ac:dyDescent="0.2">
      <c r="A35" s="56" t="s">
        <v>105</v>
      </c>
      <c r="B35" s="9">
        <v>0</v>
      </c>
      <c r="C35" s="9">
        <v>0</v>
      </c>
      <c r="D35" s="79">
        <v>0</v>
      </c>
      <c r="E35" s="9">
        <v>0</v>
      </c>
      <c r="F35" s="9">
        <v>0</v>
      </c>
      <c r="G35" s="9">
        <f>'Algodao em Pluma'!B34</f>
        <v>0</v>
      </c>
      <c r="H35" s="9">
        <v>0</v>
      </c>
      <c r="I35" s="79">
        <f>'Algodao em Pluma'!C34</f>
        <v>0</v>
      </c>
      <c r="J35" s="79">
        <f t="shared" si="0"/>
        <v>0</v>
      </c>
      <c r="K35" s="79">
        <f t="shared" si="1"/>
        <v>0</v>
      </c>
      <c r="L35" s="79">
        <f t="shared" si="2"/>
        <v>0</v>
      </c>
      <c r="M35" s="79">
        <f t="shared" si="3"/>
        <v>0</v>
      </c>
      <c r="N35" s="88"/>
      <c r="O35" s="56" t="s">
        <v>105</v>
      </c>
      <c r="P35" s="24">
        <v>0</v>
      </c>
      <c r="Q35" s="24">
        <v>0</v>
      </c>
      <c r="R35" s="89">
        <v>0</v>
      </c>
      <c r="S35" s="24">
        <v>0</v>
      </c>
      <c r="T35" s="24">
        <v>0</v>
      </c>
      <c r="U35" s="24">
        <f>'Algodao em Pluma'!E34</f>
        <v>0</v>
      </c>
      <c r="V35" s="24">
        <v>0</v>
      </c>
      <c r="W35" s="89">
        <f>'Algodao em Pluma'!F34</f>
        <v>0</v>
      </c>
      <c r="X35" s="79">
        <f t="shared" si="4"/>
        <v>0</v>
      </c>
      <c r="Y35" s="79">
        <f t="shared" si="5"/>
        <v>0</v>
      </c>
      <c r="Z35" s="90"/>
      <c r="AA35" s="56" t="s">
        <v>105</v>
      </c>
      <c r="AB35" s="9">
        <v>0</v>
      </c>
      <c r="AC35" s="9">
        <v>0</v>
      </c>
      <c r="AD35" s="79">
        <v>0</v>
      </c>
      <c r="AE35" s="9">
        <v>0</v>
      </c>
      <c r="AF35" s="9">
        <v>0</v>
      </c>
      <c r="AG35" s="9">
        <f>'Algodao em Pluma'!H34</f>
        <v>0</v>
      </c>
      <c r="AH35" s="9">
        <v>0</v>
      </c>
      <c r="AI35" s="79">
        <f>'Algodao em Pluma'!I34</f>
        <v>0</v>
      </c>
      <c r="AJ35" s="79">
        <f t="shared" si="6"/>
        <v>0</v>
      </c>
      <c r="AK35" s="79">
        <f t="shared" si="7"/>
        <v>0</v>
      </c>
      <c r="AL35" s="79">
        <f t="shared" si="8"/>
        <v>0</v>
      </c>
      <c r="AM35" s="79">
        <f t="shared" si="9"/>
        <v>0</v>
      </c>
      <c r="AN35" s="22"/>
    </row>
    <row r="36" spans="1:40" ht="15.6" customHeight="1" x14ac:dyDescent="0.2">
      <c r="A36" s="56" t="s">
        <v>106</v>
      </c>
      <c r="B36" s="9">
        <v>8</v>
      </c>
      <c r="C36" s="9">
        <v>3.4</v>
      </c>
      <c r="D36" s="79">
        <v>4.2</v>
      </c>
      <c r="E36" s="9">
        <v>2.8</v>
      </c>
      <c r="F36" s="9">
        <v>5.7</v>
      </c>
      <c r="G36" s="9">
        <f>'Algodao em Pluma'!B35</f>
        <v>4.7</v>
      </c>
      <c r="H36" s="9">
        <v>10.5</v>
      </c>
      <c r="I36" s="79">
        <f>'Algodao em Pluma'!C35</f>
        <v>8.1</v>
      </c>
      <c r="J36" s="79">
        <f t="shared" si="0"/>
        <v>-22.9</v>
      </c>
      <c r="K36" s="79">
        <f t="shared" si="1"/>
        <v>72.3</v>
      </c>
      <c r="L36" s="79">
        <f t="shared" si="2"/>
        <v>-2.4000000000000004</v>
      </c>
      <c r="M36" s="79">
        <f t="shared" si="3"/>
        <v>3.3999999999999995</v>
      </c>
      <c r="N36" s="88"/>
      <c r="O36" s="56" t="s">
        <v>106</v>
      </c>
      <c r="P36" s="24">
        <v>1333</v>
      </c>
      <c r="Q36" s="24">
        <v>1356</v>
      </c>
      <c r="R36" s="89">
        <v>1305</v>
      </c>
      <c r="S36" s="24">
        <v>1317</v>
      </c>
      <c r="T36" s="24">
        <v>1482.39</v>
      </c>
      <c r="U36" s="24">
        <f>'Algodao em Pluma'!E35</f>
        <v>1552.2</v>
      </c>
      <c r="V36" s="24">
        <v>1618.11</v>
      </c>
      <c r="W36" s="89">
        <f>'Algodao em Pluma'!F35</f>
        <v>1657.5</v>
      </c>
      <c r="X36" s="79">
        <f t="shared" si="4"/>
        <v>2.4</v>
      </c>
      <c r="Y36" s="79">
        <f t="shared" si="5"/>
        <v>6.8</v>
      </c>
      <c r="Z36" s="90"/>
      <c r="AA36" s="56" t="s">
        <v>106</v>
      </c>
      <c r="AB36" s="9">
        <v>10.7</v>
      </c>
      <c r="AC36" s="9">
        <v>4.5999999999999996</v>
      </c>
      <c r="AD36" s="79">
        <v>5.5</v>
      </c>
      <c r="AE36" s="9">
        <v>3.7</v>
      </c>
      <c r="AF36" s="9">
        <v>8.4</v>
      </c>
      <c r="AG36" s="9">
        <f>'Algodao em Pluma'!H35</f>
        <v>7.3</v>
      </c>
      <c r="AH36" s="9">
        <v>17</v>
      </c>
      <c r="AI36" s="79">
        <f>'Algodao em Pluma'!I35</f>
        <v>13.4</v>
      </c>
      <c r="AJ36" s="79">
        <f t="shared" si="6"/>
        <v>-21.2</v>
      </c>
      <c r="AK36" s="79">
        <f t="shared" si="7"/>
        <v>83.6</v>
      </c>
      <c r="AL36" s="79">
        <f t="shared" si="8"/>
        <v>-3.5999999999999996</v>
      </c>
      <c r="AM36" s="79">
        <f t="shared" si="9"/>
        <v>6.1000000000000005</v>
      </c>
      <c r="AN36" s="22"/>
    </row>
    <row r="37" spans="1:40" ht="15.6" customHeight="1" x14ac:dyDescent="0.2">
      <c r="A37" s="54" t="s">
        <v>107</v>
      </c>
      <c r="B37" s="78">
        <v>0.9</v>
      </c>
      <c r="C37" s="78">
        <v>0.9</v>
      </c>
      <c r="D37" s="78">
        <v>0.9</v>
      </c>
      <c r="E37" s="78">
        <v>0</v>
      </c>
      <c r="F37" s="78">
        <v>0</v>
      </c>
      <c r="G37" s="78">
        <f>'Algodao em Pluma'!B36</f>
        <v>0.8</v>
      </c>
      <c r="H37" s="78">
        <v>1.1000000000000001</v>
      </c>
      <c r="I37" s="78">
        <f>'Algodao em Pluma'!C36</f>
        <v>1.2</v>
      </c>
      <c r="J37" s="78">
        <f t="shared" si="0"/>
        <v>9.1</v>
      </c>
      <c r="K37" s="78">
        <f t="shared" si="1"/>
        <v>50</v>
      </c>
      <c r="L37" s="78">
        <f t="shared" si="2"/>
        <v>9.9999999999999867E-2</v>
      </c>
      <c r="M37" s="78">
        <f t="shared" si="3"/>
        <v>0.39999999999999991</v>
      </c>
      <c r="N37" s="85"/>
      <c r="O37" s="92" t="s">
        <v>107</v>
      </c>
      <c r="P37" s="93">
        <v>889</v>
      </c>
      <c r="Q37" s="93">
        <v>778</v>
      </c>
      <c r="R37" s="93">
        <v>778</v>
      </c>
      <c r="S37" s="93">
        <v>0</v>
      </c>
      <c r="T37" s="93">
        <v>0</v>
      </c>
      <c r="U37" s="93">
        <f>'Algodao em Pluma'!E36</f>
        <v>1170</v>
      </c>
      <c r="V37" s="93">
        <v>1099.02</v>
      </c>
      <c r="W37" s="93">
        <f>'Algodao em Pluma'!F36</f>
        <v>1053</v>
      </c>
      <c r="X37" s="94">
        <f t="shared" si="4"/>
        <v>-4.2</v>
      </c>
      <c r="Y37" s="94">
        <f t="shared" si="5"/>
        <v>-10</v>
      </c>
      <c r="Z37" s="87"/>
      <c r="AA37" s="54" t="s">
        <v>107</v>
      </c>
      <c r="AB37" s="78">
        <v>0.8</v>
      </c>
      <c r="AC37" s="78">
        <v>0.7</v>
      </c>
      <c r="AD37" s="78">
        <v>0.7</v>
      </c>
      <c r="AE37" s="78">
        <v>0</v>
      </c>
      <c r="AF37" s="78">
        <v>0</v>
      </c>
      <c r="AG37" s="78">
        <f>'Algodao em Pluma'!H36</f>
        <v>0.9</v>
      </c>
      <c r="AH37" s="78">
        <v>1.2</v>
      </c>
      <c r="AI37" s="78">
        <f>'Algodao em Pluma'!I36</f>
        <v>1.3</v>
      </c>
      <c r="AJ37" s="78">
        <f t="shared" si="6"/>
        <v>8.3000000000000007</v>
      </c>
      <c r="AK37" s="78">
        <f t="shared" si="7"/>
        <v>44.4</v>
      </c>
      <c r="AL37" s="78">
        <f t="shared" si="8"/>
        <v>0.10000000000000009</v>
      </c>
      <c r="AM37" s="78">
        <f t="shared" si="9"/>
        <v>0.4</v>
      </c>
      <c r="AN37" s="22"/>
    </row>
    <row r="38" spans="1:40" ht="15.6" customHeight="1" x14ac:dyDescent="0.2">
      <c r="A38" s="56" t="s">
        <v>108</v>
      </c>
      <c r="B38" s="9">
        <v>0.9</v>
      </c>
      <c r="C38" s="9">
        <v>0.9</v>
      </c>
      <c r="D38" s="79">
        <v>0.9</v>
      </c>
      <c r="E38" s="9">
        <v>0</v>
      </c>
      <c r="F38" s="9">
        <v>0</v>
      </c>
      <c r="G38" s="9">
        <f>'Algodao em Pluma'!B37</f>
        <v>0.8</v>
      </c>
      <c r="H38" s="9">
        <v>1.1000000000000001</v>
      </c>
      <c r="I38" s="79">
        <f>'Algodao em Pluma'!C37</f>
        <v>1.2</v>
      </c>
      <c r="J38" s="79">
        <f t="shared" si="0"/>
        <v>9.1</v>
      </c>
      <c r="K38" s="79">
        <f t="shared" si="1"/>
        <v>50</v>
      </c>
      <c r="L38" s="79">
        <f t="shared" si="2"/>
        <v>9.9999999999999867E-2</v>
      </c>
      <c r="M38" s="79">
        <f t="shared" si="3"/>
        <v>0.39999999999999991</v>
      </c>
      <c r="N38" s="88"/>
      <c r="O38" s="56" t="s">
        <v>108</v>
      </c>
      <c r="P38" s="24">
        <v>903</v>
      </c>
      <c r="Q38" s="24">
        <v>828</v>
      </c>
      <c r="R38" s="89">
        <v>828</v>
      </c>
      <c r="S38" s="24">
        <v>0</v>
      </c>
      <c r="T38" s="24">
        <v>0</v>
      </c>
      <c r="U38" s="24">
        <f>'Algodao em Pluma'!E37</f>
        <v>1170</v>
      </c>
      <c r="V38" s="24">
        <v>1099.02</v>
      </c>
      <c r="W38" s="89">
        <f>'Algodao em Pluma'!F37</f>
        <v>1053</v>
      </c>
      <c r="X38" s="79">
        <f t="shared" si="4"/>
        <v>-4.2</v>
      </c>
      <c r="Y38" s="79">
        <f t="shared" si="5"/>
        <v>-10</v>
      </c>
      <c r="Z38" s="90"/>
      <c r="AA38" s="56" t="s">
        <v>108</v>
      </c>
      <c r="AB38" s="9">
        <v>0.8</v>
      </c>
      <c r="AC38" s="9">
        <v>0.7</v>
      </c>
      <c r="AD38" s="79">
        <v>0.7</v>
      </c>
      <c r="AE38" s="9">
        <v>0</v>
      </c>
      <c r="AF38" s="9">
        <v>0</v>
      </c>
      <c r="AG38" s="9">
        <f>'Algodao em Pluma'!H37</f>
        <v>0.9</v>
      </c>
      <c r="AH38" s="9">
        <v>1.2</v>
      </c>
      <c r="AI38" s="79">
        <f>'Algodao em Pluma'!I37</f>
        <v>1.3</v>
      </c>
      <c r="AJ38" s="79">
        <f t="shared" si="6"/>
        <v>8.3000000000000007</v>
      </c>
      <c r="AK38" s="79">
        <f t="shared" si="7"/>
        <v>44.4</v>
      </c>
      <c r="AL38" s="79">
        <f t="shared" si="8"/>
        <v>0.10000000000000009</v>
      </c>
      <c r="AM38" s="79">
        <f t="shared" si="9"/>
        <v>0.4</v>
      </c>
      <c r="AN38" s="22"/>
    </row>
    <row r="39" spans="1:40" ht="15.6" hidden="1" customHeight="1" x14ac:dyDescent="0.2">
      <c r="A39" s="56" t="s">
        <v>109</v>
      </c>
      <c r="B39" s="9">
        <v>0</v>
      </c>
      <c r="C39" s="9">
        <v>0</v>
      </c>
      <c r="D39" s="79">
        <v>0</v>
      </c>
      <c r="E39" s="9">
        <v>0</v>
      </c>
      <c r="F39" s="9">
        <v>0</v>
      </c>
      <c r="G39" s="9">
        <f>'Algodao em Pluma'!B38</f>
        <v>0</v>
      </c>
      <c r="H39" s="9">
        <v>0</v>
      </c>
      <c r="I39" s="79">
        <f>'Algodao em Pluma'!C38</f>
        <v>0</v>
      </c>
      <c r="J39" s="79">
        <f t="shared" si="0"/>
        <v>0</v>
      </c>
      <c r="K39" s="79">
        <f t="shared" si="1"/>
        <v>0</v>
      </c>
      <c r="L39" s="79">
        <f t="shared" si="2"/>
        <v>0</v>
      </c>
      <c r="M39" s="79">
        <f t="shared" si="3"/>
        <v>0</v>
      </c>
      <c r="N39" s="88"/>
      <c r="O39" s="56" t="s">
        <v>109</v>
      </c>
      <c r="P39" s="24">
        <v>0</v>
      </c>
      <c r="Q39" s="24">
        <v>0</v>
      </c>
      <c r="R39" s="89">
        <v>0</v>
      </c>
      <c r="S39" s="24">
        <v>0</v>
      </c>
      <c r="T39" s="24">
        <v>0</v>
      </c>
      <c r="U39" s="24">
        <f>'Algodao em Pluma'!E38</f>
        <v>0</v>
      </c>
      <c r="V39" s="24">
        <v>0</v>
      </c>
      <c r="W39" s="89">
        <f>'Algodao em Pluma'!F38</f>
        <v>0</v>
      </c>
      <c r="X39" s="79">
        <f t="shared" si="4"/>
        <v>0</v>
      </c>
      <c r="Y39" s="79">
        <f t="shared" si="5"/>
        <v>0</v>
      </c>
      <c r="Z39" s="90"/>
      <c r="AA39" s="56" t="s">
        <v>109</v>
      </c>
      <c r="AB39" s="9">
        <v>0</v>
      </c>
      <c r="AC39" s="9">
        <v>0</v>
      </c>
      <c r="AD39" s="79">
        <v>0</v>
      </c>
      <c r="AE39" s="9">
        <v>0</v>
      </c>
      <c r="AF39" s="9">
        <v>0</v>
      </c>
      <c r="AG39" s="9">
        <f>'Algodao em Pluma'!H38</f>
        <v>0</v>
      </c>
      <c r="AH39" s="9">
        <v>0</v>
      </c>
      <c r="AI39" s="79">
        <f>'Algodao em Pluma'!I38</f>
        <v>0</v>
      </c>
      <c r="AJ39" s="79">
        <f t="shared" si="6"/>
        <v>0</v>
      </c>
      <c r="AK39" s="79">
        <f t="shared" si="7"/>
        <v>0</v>
      </c>
      <c r="AL39" s="79">
        <f t="shared" si="8"/>
        <v>0</v>
      </c>
      <c r="AM39" s="79">
        <f t="shared" si="9"/>
        <v>0</v>
      </c>
      <c r="AN39" s="22"/>
    </row>
    <row r="40" spans="1:40" ht="15.6" hidden="1" customHeight="1" x14ac:dyDescent="0.2">
      <c r="A40" s="56" t="s">
        <v>110</v>
      </c>
      <c r="B40" s="9">
        <v>0</v>
      </c>
      <c r="C40" s="9">
        <v>0</v>
      </c>
      <c r="D40" s="79">
        <v>0</v>
      </c>
      <c r="E40" s="9">
        <v>0</v>
      </c>
      <c r="F40" s="9">
        <v>0</v>
      </c>
      <c r="G40" s="9">
        <f>'Algodao em Pluma'!B39</f>
        <v>0</v>
      </c>
      <c r="H40" s="9">
        <v>0</v>
      </c>
      <c r="I40" s="79">
        <f>'Algodao em Pluma'!C39</f>
        <v>0</v>
      </c>
      <c r="J40" s="79">
        <f t="shared" si="0"/>
        <v>0</v>
      </c>
      <c r="K40" s="79">
        <f t="shared" si="1"/>
        <v>0</v>
      </c>
      <c r="L40" s="79">
        <f t="shared" si="2"/>
        <v>0</v>
      </c>
      <c r="M40" s="79">
        <f t="shared" si="3"/>
        <v>0</v>
      </c>
      <c r="N40" s="88"/>
      <c r="O40" s="56" t="s">
        <v>110</v>
      </c>
      <c r="P40" s="24">
        <v>0</v>
      </c>
      <c r="Q40" s="24">
        <v>0</v>
      </c>
      <c r="R40" s="89">
        <v>0</v>
      </c>
      <c r="S40" s="24">
        <v>0</v>
      </c>
      <c r="T40" s="24">
        <v>0</v>
      </c>
      <c r="U40" s="24">
        <f>'Algodao em Pluma'!E39</f>
        <v>0</v>
      </c>
      <c r="V40" s="24">
        <v>0</v>
      </c>
      <c r="W40" s="89">
        <f>'Algodao em Pluma'!F39</f>
        <v>0</v>
      </c>
      <c r="X40" s="79">
        <f t="shared" si="4"/>
        <v>0</v>
      </c>
      <c r="Y40" s="79">
        <f t="shared" si="5"/>
        <v>0</v>
      </c>
      <c r="Z40" s="90"/>
      <c r="AA40" s="56" t="s">
        <v>110</v>
      </c>
      <c r="AB40" s="9">
        <v>0</v>
      </c>
      <c r="AC40" s="9">
        <v>0</v>
      </c>
      <c r="AD40" s="79">
        <v>0</v>
      </c>
      <c r="AE40" s="9">
        <v>0</v>
      </c>
      <c r="AF40" s="9">
        <v>0</v>
      </c>
      <c r="AG40" s="9">
        <f>'Algodao em Pluma'!H39</f>
        <v>0</v>
      </c>
      <c r="AH40" s="9">
        <v>0</v>
      </c>
      <c r="AI40" s="79">
        <f>'Algodao em Pluma'!I39</f>
        <v>0</v>
      </c>
      <c r="AJ40" s="79">
        <f t="shared" si="6"/>
        <v>0</v>
      </c>
      <c r="AK40" s="79">
        <f t="shared" si="7"/>
        <v>0</v>
      </c>
      <c r="AL40" s="79">
        <f t="shared" si="8"/>
        <v>0</v>
      </c>
      <c r="AM40" s="79">
        <f t="shared" si="9"/>
        <v>0</v>
      </c>
      <c r="AN40" s="22"/>
    </row>
    <row r="41" spans="1:40" ht="15.6" customHeight="1" x14ac:dyDescent="0.2">
      <c r="A41" s="54" t="s">
        <v>111</v>
      </c>
      <c r="B41" s="78">
        <v>357.6</v>
      </c>
      <c r="C41" s="78">
        <v>325.5</v>
      </c>
      <c r="D41" s="78">
        <v>270.10000000000002</v>
      </c>
      <c r="E41" s="78">
        <v>238.1</v>
      </c>
      <c r="F41" s="78">
        <v>302.8</v>
      </c>
      <c r="G41" s="78">
        <f>'Algodao em Pluma'!B40</f>
        <v>322.2</v>
      </c>
      <c r="H41" s="78">
        <v>310.2</v>
      </c>
      <c r="I41" s="78">
        <f>'Algodao em Pluma'!C40</f>
        <v>369.99999999999994</v>
      </c>
      <c r="J41" s="78">
        <f t="shared" si="0"/>
        <v>19.3</v>
      </c>
      <c r="K41" s="78">
        <f t="shared" si="1"/>
        <v>14.8</v>
      </c>
      <c r="L41" s="78">
        <f t="shared" si="2"/>
        <v>59.799999999999955</v>
      </c>
      <c r="M41" s="78">
        <f t="shared" si="3"/>
        <v>47.799999999999955</v>
      </c>
      <c r="N41" s="85"/>
      <c r="O41" s="54" t="s">
        <v>111</v>
      </c>
      <c r="P41" s="86">
        <v>1516</v>
      </c>
      <c r="Q41" s="86">
        <v>1540</v>
      </c>
      <c r="R41" s="86">
        <v>1082</v>
      </c>
      <c r="S41" s="86">
        <v>1683</v>
      </c>
      <c r="T41" s="86">
        <v>1843.0976680000001</v>
      </c>
      <c r="U41" s="86">
        <f>'Algodao em Pluma'!E40</f>
        <v>1847.7980074487893</v>
      </c>
      <c r="V41" s="86">
        <v>1749.6333589999999</v>
      </c>
      <c r="W41" s="86">
        <f>'Algodao em Pluma'!F40</f>
        <v>1821.0538135135141</v>
      </c>
      <c r="X41" s="78">
        <f t="shared" si="4"/>
        <v>4.0999999999999996</v>
      </c>
      <c r="Y41" s="78">
        <f t="shared" si="5"/>
        <v>-1.4</v>
      </c>
      <c r="Z41" s="87"/>
      <c r="AA41" s="54" t="s">
        <v>111</v>
      </c>
      <c r="AB41" s="78">
        <v>542</v>
      </c>
      <c r="AC41" s="78">
        <v>501.2</v>
      </c>
      <c r="AD41" s="78">
        <v>292.3</v>
      </c>
      <c r="AE41" s="78">
        <v>400.8</v>
      </c>
      <c r="AF41" s="78">
        <v>558.1</v>
      </c>
      <c r="AG41" s="78">
        <f>'Algodao em Pluma'!H40</f>
        <v>595.30000000000007</v>
      </c>
      <c r="AH41" s="78">
        <v>542.79999999999995</v>
      </c>
      <c r="AI41" s="78">
        <f>'Algodao em Pluma'!I40</f>
        <v>673.80000000000007</v>
      </c>
      <c r="AJ41" s="78">
        <f t="shared" si="6"/>
        <v>24.1</v>
      </c>
      <c r="AK41" s="78">
        <f t="shared" si="7"/>
        <v>13.2</v>
      </c>
      <c r="AL41" s="78">
        <f t="shared" si="8"/>
        <v>131.00000000000011</v>
      </c>
      <c r="AM41" s="78">
        <f t="shared" si="9"/>
        <v>78.5</v>
      </c>
      <c r="AN41" s="22"/>
    </row>
    <row r="42" spans="1:40" ht="15.6" customHeight="1" x14ac:dyDescent="0.2">
      <c r="A42" s="95" t="s">
        <v>112</v>
      </c>
      <c r="B42" s="96">
        <v>764</v>
      </c>
      <c r="C42" s="96">
        <v>650.70000000000005</v>
      </c>
      <c r="D42" s="96">
        <v>685.1</v>
      </c>
      <c r="E42" s="96">
        <v>701</v>
      </c>
      <c r="F42" s="96">
        <v>871.9</v>
      </c>
      <c r="G42" s="96">
        <f>'Algodao em Pluma'!B41</f>
        <v>1048.3999999999999</v>
      </c>
      <c r="H42" s="96">
        <v>1259.4000000000001</v>
      </c>
      <c r="I42" s="96">
        <f>'Algodao em Pluma'!C41</f>
        <v>1231.5999999999999</v>
      </c>
      <c r="J42" s="96">
        <f t="shared" si="0"/>
        <v>-2.2000000000000002</v>
      </c>
      <c r="K42" s="96">
        <f t="shared" si="1"/>
        <v>17.5</v>
      </c>
      <c r="L42" s="96">
        <f t="shared" si="2"/>
        <v>-27.800000000000182</v>
      </c>
      <c r="M42" s="96">
        <f t="shared" si="3"/>
        <v>183.20000000000005</v>
      </c>
      <c r="N42" s="85"/>
      <c r="O42" s="95" t="s">
        <v>112</v>
      </c>
      <c r="P42" s="97">
        <v>1560</v>
      </c>
      <c r="Q42" s="97">
        <v>1631</v>
      </c>
      <c r="R42" s="97">
        <v>1455</v>
      </c>
      <c r="S42" s="97">
        <v>1610</v>
      </c>
      <c r="T42" s="97">
        <v>1660.420304</v>
      </c>
      <c r="U42" s="97">
        <f>'Algodao em Pluma'!E41</f>
        <v>1682.2154797787105</v>
      </c>
      <c r="V42" s="97">
        <v>1742.9387899999999</v>
      </c>
      <c r="W42" s="97">
        <f>'Algodao em Pluma'!F41</f>
        <v>1742.6551722962001</v>
      </c>
      <c r="X42" s="96">
        <f t="shared" si="4"/>
        <v>0</v>
      </c>
      <c r="Y42" s="96">
        <f t="shared" si="5"/>
        <v>3.6</v>
      </c>
      <c r="Z42" s="87"/>
      <c r="AA42" s="95" t="s">
        <v>112</v>
      </c>
      <c r="AB42" s="96">
        <v>1192</v>
      </c>
      <c r="AC42" s="96">
        <v>1061.5999999999999</v>
      </c>
      <c r="AD42" s="96">
        <v>996.9</v>
      </c>
      <c r="AE42" s="96">
        <v>1128.7</v>
      </c>
      <c r="AF42" s="96">
        <v>1447.7</v>
      </c>
      <c r="AG42" s="96">
        <f>'Algodao em Pluma'!H41</f>
        <v>1763.7</v>
      </c>
      <c r="AH42" s="96">
        <v>2195.1</v>
      </c>
      <c r="AI42" s="96">
        <f>'Algodao em Pluma'!I41</f>
        <v>2146.3000000000002</v>
      </c>
      <c r="AJ42" s="96">
        <f t="shared" si="6"/>
        <v>-2.2000000000000002</v>
      </c>
      <c r="AK42" s="96">
        <f t="shared" si="7"/>
        <v>21.7</v>
      </c>
      <c r="AL42" s="96">
        <f t="shared" si="8"/>
        <v>-48.799999999999727</v>
      </c>
      <c r="AM42" s="96">
        <f t="shared" si="9"/>
        <v>382.60000000000014</v>
      </c>
      <c r="AN42" s="22"/>
    </row>
    <row r="43" spans="1:40" ht="15.6" customHeight="1" x14ac:dyDescent="0.2">
      <c r="A43" s="98" t="s">
        <v>58</v>
      </c>
      <c r="B43" s="63">
        <v>1121.5999999999999</v>
      </c>
      <c r="C43" s="63">
        <v>976.2</v>
      </c>
      <c r="D43" s="63">
        <v>955.2</v>
      </c>
      <c r="E43" s="63">
        <v>939.1</v>
      </c>
      <c r="F43" s="63">
        <v>1174.7</v>
      </c>
      <c r="G43" s="63">
        <f>'Algodao em Pluma'!B42</f>
        <v>1370.6</v>
      </c>
      <c r="H43" s="63">
        <v>1569.6</v>
      </c>
      <c r="I43" s="63">
        <f>'Algodao em Pluma'!C42</f>
        <v>1601.6</v>
      </c>
      <c r="J43" s="63">
        <f t="shared" si="0"/>
        <v>2</v>
      </c>
      <c r="K43" s="63">
        <f t="shared" si="1"/>
        <v>16.899999999999999</v>
      </c>
      <c r="L43" s="63">
        <f t="shared" si="2"/>
        <v>32</v>
      </c>
      <c r="M43" s="63">
        <f t="shared" si="3"/>
        <v>231</v>
      </c>
      <c r="N43" s="85"/>
      <c r="O43" s="98" t="s">
        <v>58</v>
      </c>
      <c r="P43" s="99">
        <v>1546</v>
      </c>
      <c r="Q43" s="99">
        <v>1601</v>
      </c>
      <c r="R43" s="99">
        <v>1350</v>
      </c>
      <c r="S43" s="99">
        <v>1629</v>
      </c>
      <c r="T43" s="99">
        <v>1707.5086719999999</v>
      </c>
      <c r="U43" s="99">
        <f>'Algodao em Pluma'!E42</f>
        <v>1721.1405420983508</v>
      </c>
      <c r="V43" s="99">
        <v>1744.261837</v>
      </c>
      <c r="W43" s="99">
        <f>'Algodao em Pluma'!F42</f>
        <v>1760.7667465034967</v>
      </c>
      <c r="X43" s="63">
        <f t="shared" si="4"/>
        <v>0.9</v>
      </c>
      <c r="Y43" s="63">
        <f t="shared" si="5"/>
        <v>2.2999999999999998</v>
      </c>
      <c r="Z43" s="87"/>
      <c r="AA43" s="98" t="s">
        <v>58</v>
      </c>
      <c r="AB43" s="63">
        <v>1734</v>
      </c>
      <c r="AC43" s="63">
        <v>1562.8</v>
      </c>
      <c r="AD43" s="63">
        <v>1289.2</v>
      </c>
      <c r="AE43" s="63">
        <v>1529.5</v>
      </c>
      <c r="AF43" s="63">
        <v>2005.8</v>
      </c>
      <c r="AG43" s="63">
        <f>'Algodao em Pluma'!H42</f>
        <v>2359</v>
      </c>
      <c r="AH43" s="63">
        <v>2737.9</v>
      </c>
      <c r="AI43" s="63">
        <f>'Algodao em Pluma'!I42</f>
        <v>2820.1000000000004</v>
      </c>
      <c r="AJ43" s="63">
        <f t="shared" si="6"/>
        <v>3</v>
      </c>
      <c r="AK43" s="63">
        <f t="shared" si="7"/>
        <v>19.5</v>
      </c>
      <c r="AL43" s="63">
        <f t="shared" si="8"/>
        <v>82.200000000000273</v>
      </c>
      <c r="AM43" s="63">
        <f t="shared" si="9"/>
        <v>461.10000000000036</v>
      </c>
      <c r="AN43" s="22"/>
    </row>
    <row r="44" spans="1:40" ht="15.6" customHeight="1" x14ac:dyDescent="0.2">
      <c r="A44" s="17" t="e">
        <f>#REF!</f>
        <v>#REF!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17" t="s">
        <v>5</v>
      </c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17" t="s">
        <v>5</v>
      </c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5.6" customHeight="1" x14ac:dyDescent="0.2">
      <c r="A45" s="17" t="e">
        <f>#REF!</f>
        <v>#REF!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17" t="e">
        <f>#REF!</f>
        <v>#REF!</v>
      </c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17" t="e">
        <f>#REF!</f>
        <v>#REF!</v>
      </c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20.100000000000001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20.100000000000001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20.100000000000001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20.100000000000001" customHeight="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20.100000000000001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20.100000000000001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</row>
    <row r="52" spans="1:40" ht="20.100000000000001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</row>
    <row r="53" spans="1:40" ht="15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</row>
    <row r="54" spans="1:40" ht="15" customHeight="1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</row>
    <row r="55" spans="1:40" ht="15" customHeight="1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</row>
    <row r="56" spans="1:40" ht="15" customHeight="1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</row>
    <row r="57" spans="1:40" ht="19.5" customHeight="1" x14ac:dyDescent="0.2">
      <c r="N57" s="22"/>
    </row>
    <row r="58" spans="1:40" ht="19.5" customHeight="1" x14ac:dyDescent="0.2"/>
    <row r="59" spans="1:40" ht="19.5" customHeight="1" x14ac:dyDescent="0.2"/>
    <row r="60" spans="1:40" ht="15" customHeight="1" x14ac:dyDescent="0.2"/>
    <row r="61" spans="1:40" ht="15" customHeight="1" x14ac:dyDescent="0.2"/>
    <row r="62" spans="1:40" ht="15" customHeight="1" x14ac:dyDescent="0.2"/>
    <row r="63" spans="1:40" ht="15" customHeight="1" x14ac:dyDescent="0.2"/>
    <row r="64" spans="1:40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hidden="1" customHeight="1" x14ac:dyDescent="0.2"/>
    <row r="72" ht="15" hidden="1" customHeight="1" x14ac:dyDescent="0.2"/>
    <row r="73" ht="15" hidden="1" customHeight="1" x14ac:dyDescent="0.2"/>
    <row r="74" ht="15" hidden="1" customHeight="1" x14ac:dyDescent="0.2"/>
    <row r="75" ht="15" hidden="1" customHeight="1" x14ac:dyDescent="0.2"/>
    <row r="76" ht="15" hidden="1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hidden="1" customHeight="1" x14ac:dyDescent="0.2"/>
    <row r="86" ht="15" hidden="1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9.5" customHeight="1" x14ac:dyDescent="0.2"/>
    <row r="110" ht="19.5" customHeight="1" x14ac:dyDescent="0.2"/>
    <row r="111" ht="19.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hidden="1" customHeight="1" x14ac:dyDescent="0.2"/>
    <row r="124" ht="15" hidden="1" customHeight="1" x14ac:dyDescent="0.2"/>
    <row r="125" ht="15" hidden="1" customHeight="1" x14ac:dyDescent="0.2"/>
    <row r="126" ht="15" hidden="1" customHeight="1" x14ac:dyDescent="0.2"/>
    <row r="127" ht="15" hidden="1" customHeight="1" x14ac:dyDescent="0.2"/>
    <row r="128" ht="15" hidden="1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hidden="1" customHeight="1" x14ac:dyDescent="0.2"/>
    <row r="138" ht="15" hidden="1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</sheetData>
  <mergeCells count="45">
    <mergeCell ref="A1:I1"/>
    <mergeCell ref="A2:M2"/>
    <mergeCell ref="O2:Y2"/>
    <mergeCell ref="AA2:AM2"/>
    <mergeCell ref="A3:M3"/>
    <mergeCell ref="O3:Y3"/>
    <mergeCell ref="AA3:AM3"/>
    <mergeCell ref="A4:M4"/>
    <mergeCell ref="O4:Y4"/>
    <mergeCell ref="AA4:AM4"/>
    <mergeCell ref="A5:A8"/>
    <mergeCell ref="B5:M5"/>
    <mergeCell ref="O5:O8"/>
    <mergeCell ref="P5:Y5"/>
    <mergeCell ref="AA5:AA8"/>
    <mergeCell ref="AB5:AM5"/>
    <mergeCell ref="H6:I6"/>
    <mergeCell ref="J6:M6"/>
    <mergeCell ref="V6:W6"/>
    <mergeCell ref="X6:Y6"/>
    <mergeCell ref="AH6:AI6"/>
    <mergeCell ref="AJ6:AM6"/>
    <mergeCell ref="B7:B8"/>
    <mergeCell ref="C7:C8"/>
    <mergeCell ref="D7:D8"/>
    <mergeCell ref="E7:E8"/>
    <mergeCell ref="F7:F8"/>
    <mergeCell ref="G7:G8"/>
    <mergeCell ref="J7:K7"/>
    <mergeCell ref="L7:M7"/>
    <mergeCell ref="P7:P8"/>
    <mergeCell ref="Q7:Q8"/>
    <mergeCell ref="R7:R8"/>
    <mergeCell ref="S7:S8"/>
    <mergeCell ref="T7:T8"/>
    <mergeCell ref="U7:U8"/>
    <mergeCell ref="X7:Y7"/>
    <mergeCell ref="AB7:AB8"/>
    <mergeCell ref="AJ7:AK7"/>
    <mergeCell ref="AL7:AM7"/>
    <mergeCell ref="AC7:AC8"/>
    <mergeCell ref="AD7:AD8"/>
    <mergeCell ref="AE7:AE8"/>
    <mergeCell ref="AF7:AF8"/>
    <mergeCell ref="AG7:AG8"/>
  </mergeCells>
  <printOptions gridLines="1" gridLinesSet="0"/>
  <pageMargins left="0.51180599999999998" right="0.39375000000000004" top="0.98402800000000012" bottom="0.98402800000000012" header="0.5" footer="0.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63</vt:i4>
      </vt:variant>
      <vt:variant>
        <vt:lpstr>Intervalos nomeados</vt:lpstr>
      </vt:variant>
      <vt:variant>
        <vt:i4>61</vt:i4>
      </vt:variant>
    </vt:vector>
  </HeadingPairs>
  <TitlesOfParts>
    <vt:vector size="124" baseType="lpstr">
      <vt:lpstr>Principal</vt:lpstr>
      <vt:lpstr>Área_Brasil</vt:lpstr>
      <vt:lpstr>Produtividade_Brasil</vt:lpstr>
      <vt:lpstr>Produção_Brasil</vt:lpstr>
      <vt:lpstr>Brasil total por UF</vt:lpstr>
      <vt:lpstr>Brasil - Total por Produto</vt:lpstr>
      <vt:lpstr>Algodao Total</vt:lpstr>
      <vt:lpstr>Algodao em Pluma</vt:lpstr>
      <vt:lpstr>Algodao em Pluma (série)</vt:lpstr>
      <vt:lpstr>Caroço de Algodão</vt:lpstr>
      <vt:lpstr>Caroço de Algodão (série)</vt:lpstr>
      <vt:lpstr>Algodão Rendimento</vt:lpstr>
      <vt:lpstr>Amendoim 1a</vt:lpstr>
      <vt:lpstr>Amendoim 2a</vt:lpstr>
      <vt:lpstr>Amendoim Total</vt:lpstr>
      <vt:lpstr>Arroz Sequeiro</vt:lpstr>
      <vt:lpstr>Arroz Irrigado</vt:lpstr>
      <vt:lpstr>Arroz Total</vt:lpstr>
      <vt:lpstr>Arroz (série)</vt:lpstr>
      <vt:lpstr>Feijão 1a Cores</vt:lpstr>
      <vt:lpstr>Feijão 1a Preto</vt:lpstr>
      <vt:lpstr>Feijão 1a Caupi</vt:lpstr>
      <vt:lpstr>Feijão 1a Total</vt:lpstr>
      <vt:lpstr>Feijão 2a Cores</vt:lpstr>
      <vt:lpstr>Feijão 2a Preto</vt:lpstr>
      <vt:lpstr>Feijão 2a Caupi</vt:lpstr>
      <vt:lpstr>Feijão 2a Total</vt:lpstr>
      <vt:lpstr>Feijão 3a Cores</vt:lpstr>
      <vt:lpstr>Feijão 3a Preto</vt:lpstr>
      <vt:lpstr>Feijão 3a Caupi</vt:lpstr>
      <vt:lpstr>Feijão 3a Total</vt:lpstr>
      <vt:lpstr>Feijão Cores Total</vt:lpstr>
      <vt:lpstr>Feijão Preto Total</vt:lpstr>
      <vt:lpstr>Feijão Caupi Total</vt:lpstr>
      <vt:lpstr>Feijão Total</vt:lpstr>
      <vt:lpstr>Feijão Total (séries)</vt:lpstr>
      <vt:lpstr>Gergelim</vt:lpstr>
      <vt:lpstr>Girassol</vt:lpstr>
      <vt:lpstr>Mamona</vt:lpstr>
      <vt:lpstr>Milho 1a</vt:lpstr>
      <vt:lpstr>Milho 1a (séries)</vt:lpstr>
      <vt:lpstr>Milho 2a</vt:lpstr>
      <vt:lpstr>Milho 2a (séries)</vt:lpstr>
      <vt:lpstr>Milho 3a</vt:lpstr>
      <vt:lpstr>Milho Total</vt:lpstr>
      <vt:lpstr>Milho Total (séries)</vt:lpstr>
      <vt:lpstr>Soja</vt:lpstr>
      <vt:lpstr>Soja (série)</vt:lpstr>
      <vt:lpstr>Sorgo</vt:lpstr>
      <vt:lpstr>Aveia </vt:lpstr>
      <vt:lpstr>Canola </vt:lpstr>
      <vt:lpstr>Centeio </vt:lpstr>
      <vt:lpstr>Cevada </vt:lpstr>
      <vt:lpstr>Trigo </vt:lpstr>
      <vt:lpstr>Triticale</vt:lpstr>
      <vt:lpstr>Aveia 2020</vt:lpstr>
      <vt:lpstr>Canola 2020</vt:lpstr>
      <vt:lpstr>Centeio 2020</vt:lpstr>
      <vt:lpstr>Cevada 2020</vt:lpstr>
      <vt:lpstr>Trigo 2020</vt:lpstr>
      <vt:lpstr>Triticale 2020</vt:lpstr>
      <vt:lpstr>Suprimento</vt:lpstr>
      <vt:lpstr>Suprimento - Soja</vt:lpstr>
      <vt:lpstr>'Algodao em Pluma'!Area_de_impressao</vt:lpstr>
      <vt:lpstr>'Algodao em Pluma (série)'!Area_de_impressao</vt:lpstr>
      <vt:lpstr>'Algodão Rendimento'!Area_de_impressao</vt:lpstr>
      <vt:lpstr>'Algodao Total'!Area_de_impressao</vt:lpstr>
      <vt:lpstr>'Amendoim 1a'!Area_de_impressao</vt:lpstr>
      <vt:lpstr>'Amendoim 2a'!Area_de_impressao</vt:lpstr>
      <vt:lpstr>'Amendoim Total'!Area_de_impressao</vt:lpstr>
      <vt:lpstr>Área_Brasil!Area_de_impressao</vt:lpstr>
      <vt:lpstr>'Arroz (série)'!Area_de_impressao</vt:lpstr>
      <vt:lpstr>'Arroz Irrigado'!Area_de_impressao</vt:lpstr>
      <vt:lpstr>'Arroz Sequeiro'!Area_de_impressao</vt:lpstr>
      <vt:lpstr>'Arroz Total'!Area_de_impressao</vt:lpstr>
      <vt:lpstr>'Aveia '!Area_de_impressao</vt:lpstr>
      <vt:lpstr>'Aveia 2020'!Area_de_impressao</vt:lpstr>
      <vt:lpstr>'Brasil - Total por Produto'!Area_de_impressao</vt:lpstr>
      <vt:lpstr>'Brasil total por UF'!Area_de_impressao</vt:lpstr>
      <vt:lpstr>'Canola '!Area_de_impressao</vt:lpstr>
      <vt:lpstr>'Canola 2020'!Area_de_impressao</vt:lpstr>
      <vt:lpstr>'Caroço de Algodão'!Area_de_impressao</vt:lpstr>
      <vt:lpstr>'Caroço de Algodão (série)'!Area_de_impressao</vt:lpstr>
      <vt:lpstr>'Centeio '!Area_de_impressao</vt:lpstr>
      <vt:lpstr>'Centeio 2020'!Area_de_impressao</vt:lpstr>
      <vt:lpstr>'Cevada '!Area_de_impressao</vt:lpstr>
      <vt:lpstr>'Cevada 2020'!Area_de_impressao</vt:lpstr>
      <vt:lpstr>'Feijão 1a Caupi'!Area_de_impressao</vt:lpstr>
      <vt:lpstr>'Feijão 1a Cores'!Area_de_impressao</vt:lpstr>
      <vt:lpstr>'Feijão 1a Preto'!Area_de_impressao</vt:lpstr>
      <vt:lpstr>'Feijão 1a Total'!Area_de_impressao</vt:lpstr>
      <vt:lpstr>'Feijão 2a Caupi'!Area_de_impressao</vt:lpstr>
      <vt:lpstr>'Feijão 2a Cores'!Area_de_impressao</vt:lpstr>
      <vt:lpstr>'Feijão 2a Preto'!Area_de_impressao</vt:lpstr>
      <vt:lpstr>'Feijão 2a Total'!Area_de_impressao</vt:lpstr>
      <vt:lpstr>'Feijão 3a Caupi'!Area_de_impressao</vt:lpstr>
      <vt:lpstr>'Feijão 3a Cores'!Area_de_impressao</vt:lpstr>
      <vt:lpstr>'Feijão 3a Preto'!Area_de_impressao</vt:lpstr>
      <vt:lpstr>'Feijão 3a Total'!Area_de_impressao</vt:lpstr>
      <vt:lpstr>'Feijão Caupi Total'!Area_de_impressao</vt:lpstr>
      <vt:lpstr>'Feijão Cores Total'!Area_de_impressao</vt:lpstr>
      <vt:lpstr>'Feijão Preto Total'!Area_de_impressao</vt:lpstr>
      <vt:lpstr>'Feijão Total'!Area_de_impressao</vt:lpstr>
      <vt:lpstr>'Feijão Total (séries)'!Area_de_impressao</vt:lpstr>
      <vt:lpstr>Gergelim!Area_de_impressao</vt:lpstr>
      <vt:lpstr>Girassol!Area_de_impressao</vt:lpstr>
      <vt:lpstr>Mamona!Area_de_impressao</vt:lpstr>
      <vt:lpstr>'Milho 1a'!Area_de_impressao</vt:lpstr>
      <vt:lpstr>'Milho 1a (séries)'!Area_de_impressao</vt:lpstr>
      <vt:lpstr>'Milho 2a'!Area_de_impressao</vt:lpstr>
      <vt:lpstr>'Milho 2a (séries)'!Area_de_impressao</vt:lpstr>
      <vt:lpstr>'Milho 3a'!Area_de_impressao</vt:lpstr>
      <vt:lpstr>'Milho Total'!Area_de_impressao</vt:lpstr>
      <vt:lpstr>'Milho Total (séries)'!Area_de_impressao</vt:lpstr>
      <vt:lpstr>Produção_Brasil!Area_de_impressao</vt:lpstr>
      <vt:lpstr>Produtividade_Brasil!Area_de_impressao</vt:lpstr>
      <vt:lpstr>Soja!Area_de_impressao</vt:lpstr>
      <vt:lpstr>'Soja (série)'!Area_de_impressao</vt:lpstr>
      <vt:lpstr>Sorgo!Area_de_impressao</vt:lpstr>
      <vt:lpstr>Suprimento!Area_de_impressao</vt:lpstr>
      <vt:lpstr>'Trigo '!Area_de_impressao</vt:lpstr>
      <vt:lpstr>'Trigo 2020'!Area_de_impressao</vt:lpstr>
      <vt:lpstr>Triticale!Area_de_impressao</vt:lpstr>
      <vt:lpstr>'Triticale 2020'!Area_de_impressao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Eledon</dc:creator>
  <cp:lastModifiedBy>RAFAEL RODRIGUES FOGACA</cp:lastModifiedBy>
  <cp:revision>2</cp:revision>
  <dcterms:created xsi:type="dcterms:W3CDTF">2022-04-28T21:19:21Z</dcterms:created>
  <dcterms:modified xsi:type="dcterms:W3CDTF">2022-05-12T20:45:30Z</dcterms:modified>
</cp:coreProperties>
</file>